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I:\Finance\CE Expense disclosure\"/>
    </mc:Choice>
  </mc:AlternateContent>
  <xr:revisionPtr revIDLastSave="0" documentId="13_ncr:1_{65326979-F908-4576-B2B1-BD8526C4D383}" xr6:coauthVersionLast="41" xr6:coauthVersionMax="41" xr10:uidLastSave="{00000000-0000-0000-0000-000000000000}"/>
  <bookViews>
    <workbookView xWindow="-120" yWindow="-120" windowWidth="29040" windowHeight="15840"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expenses'!$A$1:$E$38</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Travel!$A$1:$E$197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 i="4" l="1"/>
  <c r="C32" i="3"/>
  <c r="C25" i="2"/>
  <c r="C157" i="1"/>
  <c r="C186" i="1"/>
  <c r="C77" i="1"/>
  <c r="B6" i="13" l="1"/>
  <c r="E59" i="13"/>
  <c r="C59" i="13"/>
  <c r="C27" i="4"/>
  <c r="C26" i="4"/>
  <c r="B59" i="13" l="1"/>
  <c r="B58" i="13"/>
  <c r="D58" i="13"/>
  <c r="B57" i="13"/>
  <c r="D57" i="13"/>
  <c r="D56" i="13"/>
  <c r="B56" i="13"/>
  <c r="D55" i="13"/>
  <c r="B55" i="13"/>
  <c r="D54" i="13"/>
  <c r="B54" i="13"/>
  <c r="B2" i="4"/>
  <c r="B3" i="4"/>
  <c r="B2" i="3"/>
  <c r="B3" i="3"/>
  <c r="B2" i="2"/>
  <c r="B3" i="2"/>
  <c r="B2" i="1"/>
  <c r="B3" i="1"/>
  <c r="F57" i="13" l="1"/>
  <c r="D25" i="2" s="1"/>
  <c r="F59" i="13"/>
  <c r="E25" i="4" s="1"/>
  <c r="F58" i="13"/>
  <c r="D32" i="3" s="1"/>
  <c r="F56" i="13"/>
  <c r="D186" i="1" s="1"/>
  <c r="F55" i="13"/>
  <c r="D157" i="1" s="1"/>
  <c r="F54" i="13"/>
  <c r="D77" i="1" s="1"/>
  <c r="C13" i="13"/>
  <c r="C12" i="13"/>
  <c r="C11" i="13"/>
  <c r="C16" i="13" l="1"/>
  <c r="C17" i="13"/>
  <c r="B5" i="4" l="1"/>
  <c r="B4" i="4"/>
  <c r="B5" i="3"/>
  <c r="B4" i="3"/>
  <c r="B5" i="2"/>
  <c r="B4" i="2"/>
  <c r="B5" i="1"/>
  <c r="B4" i="1"/>
  <c r="C15" i="13" l="1"/>
  <c r="F12" i="13" l="1"/>
  <c r="C25" i="4"/>
  <c r="F11" i="13" s="1"/>
  <c r="F13" i="13" l="1"/>
  <c r="B186" i="1"/>
  <c r="B17" i="13" s="1"/>
  <c r="B157" i="1"/>
  <c r="B16" i="13" s="1"/>
  <c r="B77" i="1"/>
  <c r="B15" i="13" s="1"/>
  <c r="B32" i="3" l="1"/>
  <c r="B13" i="13" s="1"/>
  <c r="B25" i="2"/>
  <c r="B12" i="13" s="1"/>
  <c r="B11" i="13" l="1"/>
  <c r="B1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80"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6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<sst xmlns="http://schemas.openxmlformats.org/spreadsheetml/2006/main" count="777" uniqueCount="276">
  <si>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</si>
  <si>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</si>
  <si>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</si>
  <si>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</si>
  <si>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</si>
  <si>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</si>
  <si>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</si>
  <si>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</si>
  <si>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</si>
  <si>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</si>
  <si>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</si>
  <si>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</si>
  <si>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</si>
  <si>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</si>
  <si>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</si>
  <si>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</si>
  <si>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</si>
  <si>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</si>
  <si>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</si>
  <si>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</si>
  <si>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</si>
  <si>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</si>
  <si>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</si>
  <si>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</si>
  <si>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</si>
  <si>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</si>
  <si>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</si>
  <si>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</si>
  <si>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</si>
  <si>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</si>
  <si>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</si>
  <si>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</si>
  <si>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</si>
  <si>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</si>
  <si>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</si>
  <si>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</si>
  <si>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</si>
  <si>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</si>
  <si>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</si>
  <si>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</si>
  <si>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</si>
  <si>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</si>
  <si>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</si>
  <si>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</si>
  <si>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</si>
  <si>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</si>
  <si>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</si>
  <si>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</si>
  <si>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</si>
  <si>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</si>
  <si>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</si>
  <si>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</si>
  <si>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</si>
  <si>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</si>
  <si>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</si>
  <si>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</si>
  <si>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</si>
  <si>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</si>
  <si>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</si>
  <si>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</si>
  <si>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</si>
  <si>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</si>
  <si>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</si>
  <si>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</si>
  <si>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</si>
  <si>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</si>
  <si>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</si>
  <si>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</si>
  <si>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</si>
  <si>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</si>
  <si>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</si>
  <si>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</si>
  <si>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</si>
  <si>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</si>
  <si>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</si>
  <si>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</si>
  <si>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</si>
  <si>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</si>
  <si>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</si>
  <si>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</si>
  <si>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</si>
  <si>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</si>
  <si>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</si>
  <si>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</si>
  <si>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</si>
  <si>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</si>
  <si>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</si>
  <si>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</si>
  <si>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</si>
  <si>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</si>
  <si>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</si>
  <si>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</si>
  <si>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</si>
  <si>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</si>
  <si>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</si>
  <si>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</si>
  <si>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</si>
  <si>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</si>
  <si>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</si>
  <si>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</si>
  <si>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</si>
  <si>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</si>
  <si>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</si>
  <si>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</si>
  <si>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</si>
  <si>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</si>
  <si>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</si>
  <si>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</si>
  <si>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</si>
  <si>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</si>
  <si>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</si>
  <si>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</si>
  <si>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</si>
  <si>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</si>
  <si>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</si>
  <si>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</si>
  <si>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</si>
  <si>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</si>
  <si>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</si>
  <si>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</si>
  <si>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</si>
  <si>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</si>
  <si>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</si>
  <si>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</si>
  <si>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</si>
  <si>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</si>
  <si>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</si>
  <si>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</si>
  <si>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</si>
  <si>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</si>
  <si>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</si>
  <si>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</si>
  <si>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</si>
  <si>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</si>
  <si>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</si>
  <si>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</si>
  <si>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</si>
  <si>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</si>
  <si>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</si>
  <si>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</si>
  <si>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</si>
  <si>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</si>
  <si>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</si>
  <si>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</si>
  <si>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</si>
  <si>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</si>
  <si>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</si>
  <si>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</si>
  <si>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</si>
  <si>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</si>
  <si>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</si>
  <si>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</si>
  <si>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</si>
  <si>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</si>
  <si>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</si>
  <si>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</si>
  <si>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</si>
  <si>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</si>
  <si>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</si>
  <si>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</si>
  <si>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</si>
  <si>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</si>
  <si>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</si>
  <si>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</si>
  <si>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</si>
  <si>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</si>
  <si>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</si>
  <si>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</si>
  <si>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IADA meeting</t>
  </si>
  <si>
    <t>Taxi</t>
  </si>
  <si>
    <t>Australia</t>
  </si>
  <si>
    <t>Meal (1)</t>
  </si>
  <si>
    <t>Hotel</t>
  </si>
  <si>
    <t>Airfare</t>
  </si>
  <si>
    <t>NADO Leaders</t>
  </si>
  <si>
    <t>Paris</t>
  </si>
  <si>
    <t>Summit at the White House</t>
  </si>
  <si>
    <t>USA, Washington DC</t>
  </si>
  <si>
    <t>Airfare and hotel</t>
  </si>
  <si>
    <t>Meals (3 days 1 pax)</t>
  </si>
  <si>
    <t>WADA Meeting - Azerbaijan</t>
  </si>
  <si>
    <t>Azerbaijan Visa</t>
  </si>
  <si>
    <t>Azerbaijan</t>
  </si>
  <si>
    <t>Meals (1)</t>
  </si>
  <si>
    <t>WADA Symposium</t>
  </si>
  <si>
    <t>Europe; Switzerland</t>
  </si>
  <si>
    <t>Train</t>
  </si>
  <si>
    <t>ASADA Visit/meeting</t>
  </si>
  <si>
    <t>Australia; Canberra</t>
  </si>
  <si>
    <t>Coffee w/ASADA</t>
  </si>
  <si>
    <t>NADO Leaders Summit</t>
  </si>
  <si>
    <t>Norway</t>
  </si>
  <si>
    <t>Ttrain</t>
  </si>
  <si>
    <t>Wellington Meetings - Sport NZ and IPC</t>
  </si>
  <si>
    <t>taxi</t>
  </si>
  <si>
    <t>Wellington</t>
  </si>
  <si>
    <t>flights</t>
  </si>
  <si>
    <t>Wellington Meetings - NZ Rugby and NZ Police</t>
  </si>
  <si>
    <t>meal</t>
  </si>
  <si>
    <t>accommodation</t>
  </si>
  <si>
    <t>parking</t>
  </si>
  <si>
    <t>Auckland</t>
  </si>
  <si>
    <t>Wellington Meetings - Cultural Agencies CE Meeting</t>
  </si>
  <si>
    <t>Additional Flight Costs - ICE Meeting</t>
  </si>
  <si>
    <t>Flights</t>
  </si>
  <si>
    <t>Sports NZ Medicine Conference Cancelled and moved to ICE Meeting</t>
  </si>
  <si>
    <t>ICE Meeting</t>
  </si>
  <si>
    <t>SSC Meeting</t>
  </si>
  <si>
    <t>Mileage</t>
  </si>
  <si>
    <t>Parking</t>
  </si>
  <si>
    <t>Wellington Meetings - Sport NZ</t>
  </si>
  <si>
    <t>Wellington Meetings - WADA planning</t>
  </si>
  <si>
    <t>Wellington Select Committee Meeting</t>
  </si>
  <si>
    <t>Wellington Minister's Meeting</t>
  </si>
  <si>
    <t>Athlete Forum and Maadi Cup</t>
  </si>
  <si>
    <t>Cambridge</t>
  </si>
  <si>
    <t>Hamilton</t>
  </si>
  <si>
    <t>Meeting with Sport NZ - Wellington</t>
  </si>
  <si>
    <t>Rowing Athlete Forum</t>
  </si>
  <si>
    <t>Auckland/Cambridge</t>
  </si>
  <si>
    <t>Meeting with Minister, Board Chair, and Sport NZ</t>
  </si>
  <si>
    <t>Select Committee Hearing</t>
  </si>
  <si>
    <t>NZOC Meeting</t>
  </si>
  <si>
    <t>Sports Tribunal AGM and Dinner</t>
  </si>
  <si>
    <t>Professional Development Talk</t>
  </si>
  <si>
    <t>HPSNZ &amp; Yachting meeting</t>
  </si>
  <si>
    <t>Meeting with Board Member Keven Meleamu</t>
  </si>
  <si>
    <t>NZOC Board meeting</t>
  </si>
  <si>
    <t>Olympic Gala</t>
  </si>
  <si>
    <t>NZR Meeting</t>
  </si>
  <si>
    <t>NZ Football - meeting</t>
  </si>
  <si>
    <t>Education and NZF</t>
  </si>
  <si>
    <t>Meeting with ORADO at AKL airport</t>
  </si>
  <si>
    <t>Athlete Forum at MISH</t>
  </si>
  <si>
    <t>Meeting with Mike Heron QC</t>
  </si>
  <si>
    <t>KEA Awards</t>
  </si>
  <si>
    <t>Uber</t>
  </si>
  <si>
    <t>DCO Conference</t>
  </si>
  <si>
    <t>Sport NZ Connections Conference</t>
  </si>
  <si>
    <t>Meeting to Discuss WADA Global Education Conference</t>
  </si>
  <si>
    <t>WADA Meeting</t>
  </si>
  <si>
    <t>Lunch (3)</t>
  </si>
  <si>
    <t>Hosting dinner with ASADA</t>
  </si>
  <si>
    <t>Dinner (5)</t>
  </si>
  <si>
    <t>Athlete meeting</t>
  </si>
  <si>
    <t>Coffee (+1 athelte)</t>
  </si>
  <si>
    <t>External facilitator preparation</t>
  </si>
  <si>
    <t xml:space="preserve">Food </t>
  </si>
  <si>
    <t>TUE discussions</t>
  </si>
  <si>
    <t>Coffee</t>
  </si>
  <si>
    <t>Delegation from ASADA TUEC</t>
  </si>
  <si>
    <t>Meal (4)</t>
  </si>
  <si>
    <t>WADA Symposium - building relationships other NADOs</t>
  </si>
  <si>
    <t>Meal (5)</t>
  </si>
  <si>
    <t>Europe, Switzerland</t>
  </si>
  <si>
    <t>Hosting Oceania Regional ADO at rugby</t>
  </si>
  <si>
    <t>Rugby tickets(3)</t>
  </si>
  <si>
    <t>Phone Bill</t>
  </si>
  <si>
    <t xml:space="preserve">Vodafone </t>
  </si>
  <si>
    <t>Professional Membership for Chartered Accountants</t>
  </si>
  <si>
    <t>Membership Fee</t>
  </si>
  <si>
    <t>Vodafone Credit Card Charge</t>
  </si>
  <si>
    <t>VF Card Convenience Auckland</t>
  </si>
  <si>
    <t>Phone - hardware cost</t>
  </si>
  <si>
    <t>Tickets to Bledisloe Cup</t>
  </si>
  <si>
    <t>NZ Rugby</t>
  </si>
  <si>
    <t>Invitation to NZOC Annual Gala</t>
  </si>
  <si>
    <t>NZ Olympic Committee</t>
  </si>
  <si>
    <t>Invitation to NZ Rugby Annual Awards</t>
  </si>
  <si>
    <t>Invitation to Halberg Awards</t>
  </si>
  <si>
    <t>Meredith Connell</t>
  </si>
  <si>
    <t>Invitation to World Class KEA awards</t>
  </si>
  <si>
    <t>Peter Miskimmin, Sport NZ</t>
  </si>
  <si>
    <t>Drug Free Sport New Zealand</t>
  </si>
  <si>
    <t>Nick Paterson</t>
  </si>
  <si>
    <t>DFSNZ Board Chair has reviewed and approved this disclosure for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</si>
</sst>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77">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ont="1" applyFill="1" applyBorder="1" applyAlignment="1" applyProtection="1">
      <alignment horizontal="left" vertical="center" wrapText="1"/>
      <protection locked="0"/>
    </xf>
    <xf numFmtId="0" fontId="0" fillId="10" borderId="5" xfId="0" applyFont="1" applyFill="1" applyBorder="1" applyAlignment="1" applyProtection="1">
      <alignment horizontal="lef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zoomScale="85" zoomScaleNormal="85" workbookViewId="0">
      <selection activeCell="A3" sqref="A3"/>
    </sheetView>
  </sheetViews>
  <sheetFormatPr defaultColWidth="0" defaultRowHeight="14.25" zeroHeight="1" x14ac:dyDescent="0.2"/>
  <cols>
    <col min="1" max="1" width="219.28515625" style="72" customWidth="1"/>
    <col min="2" max="2" width="33.28515625" style="71" customWidth="1"/>
    <col min="3" max="16384" width="8.7109375" style="17" hidden="1"/>
  </cols>
  <sheetData>
    <row r="1" spans="1:2" ht="23.25" customHeight="1" x14ac:dyDescent="0.2">
      <c r="A1" s="70" t="s">
        <v>86</v>
      </c>
    </row>
    <row r="2" spans="1:2" ht="33" customHeight="1" x14ac:dyDescent="0.2">
      <c r="A2" s="155" t="s">
        <v>119</v>
      </c>
    </row>
    <row r="3" spans="1:2" ht="17.25" customHeight="1" x14ac:dyDescent="0.2"/>
    <row r="4" spans="1:2" ht="23.25" customHeight="1" x14ac:dyDescent="0.2">
      <c r="A4" s="115" t="s">
        <v>124</v>
      </c>
    </row>
    <row r="5" spans="1:2" ht="17.25" customHeight="1" x14ac:dyDescent="0.2"/>
    <row r="6" spans="1:2" ht="23.25" customHeight="1" x14ac:dyDescent="0.2">
      <c r="A6" s="73" t="s">
        <v>14</v>
      </c>
    </row>
    <row r="7" spans="1:2" ht="17.25" customHeight="1" x14ac:dyDescent="0.2">
      <c r="A7" s="74" t="s">
        <v>16</v>
      </c>
    </row>
    <row r="8" spans="1:2" ht="17.25" customHeight="1" x14ac:dyDescent="0.2">
      <c r="A8" s="75" t="s">
        <v>90</v>
      </c>
    </row>
    <row r="9" spans="1:2" ht="17.25" customHeight="1" x14ac:dyDescent="0.2">
      <c r="A9" s="75"/>
    </row>
    <row r="10" spans="1:2" ht="23.25" customHeight="1" x14ac:dyDescent="0.2">
      <c r="A10" s="73" t="s">
        <v>17</v>
      </c>
      <c r="B10" s="121" t="s">
        <v>128</v>
      </c>
    </row>
    <row r="11" spans="1:2" ht="17.25" customHeight="1" x14ac:dyDescent="0.2">
      <c r="A11" s="76" t="s">
        <v>27</v>
      </c>
    </row>
    <row r="12" spans="1:2" ht="17.25" customHeight="1" x14ac:dyDescent="0.2">
      <c r="A12" s="75" t="s">
        <v>18</v>
      </c>
    </row>
    <row r="13" spans="1:2" ht="17.25" customHeight="1" x14ac:dyDescent="0.2">
      <c r="A13" s="75" t="s">
        <v>19</v>
      </c>
    </row>
    <row r="14" spans="1:2" ht="17.25" customHeight="1" x14ac:dyDescent="0.2">
      <c r="A14" s="77" t="s">
        <v>20</v>
      </c>
    </row>
    <row r="15" spans="1:2" ht="17.25" customHeight="1" x14ac:dyDescent="0.2">
      <c r="A15" s="75" t="s">
        <v>21</v>
      </c>
    </row>
    <row r="16" spans="1:2" ht="17.25" customHeight="1" x14ac:dyDescent="0.2">
      <c r="A16" s="75"/>
    </row>
    <row r="17" spans="1:1" ht="23.25" customHeight="1" x14ac:dyDescent="0.2">
      <c r="A17" s="73" t="s">
        <v>22</v>
      </c>
    </row>
    <row r="18" spans="1:1" ht="17.25" customHeight="1" x14ac:dyDescent="0.2">
      <c r="A18" s="77" t="s">
        <v>10</v>
      </c>
    </row>
    <row r="19" spans="1:1" ht="17.25" customHeight="1" x14ac:dyDescent="0.2">
      <c r="A19" s="77" t="s">
        <v>26</v>
      </c>
    </row>
    <row r="20" spans="1:1" ht="17.25" customHeight="1" x14ac:dyDescent="0.2">
      <c r="A20" s="106" t="s">
        <v>118</v>
      </c>
    </row>
    <row r="21" spans="1:1" ht="17.25" customHeight="1" x14ac:dyDescent="0.2">
      <c r="A21" s="78"/>
    </row>
    <row r="22" spans="1:1" ht="23.25" customHeight="1" x14ac:dyDescent="0.2">
      <c r="A22" s="73" t="s">
        <v>11</v>
      </c>
    </row>
    <row r="23" spans="1:1" ht="17.25" customHeight="1" x14ac:dyDescent="0.2">
      <c r="A23" s="78" t="s">
        <v>85</v>
      </c>
    </row>
    <row r="24" spans="1:1" ht="17.25" customHeight="1" x14ac:dyDescent="0.2">
      <c r="A24" s="78"/>
    </row>
    <row r="25" spans="1:1" ht="23.25" customHeight="1" x14ac:dyDescent="0.2">
      <c r="A25" s="73" t="s">
        <v>54</v>
      </c>
    </row>
    <row r="26" spans="1:1" ht="17.25" customHeight="1" x14ac:dyDescent="0.2">
      <c r="A26" s="79" t="s">
        <v>60</v>
      </c>
    </row>
    <row r="27" spans="1:1" ht="32.25" customHeight="1" x14ac:dyDescent="0.2">
      <c r="A27" s="77" t="s">
        <v>112</v>
      </c>
    </row>
    <row r="28" spans="1:1" ht="17.25" customHeight="1" x14ac:dyDescent="0.2">
      <c r="A28" s="79" t="s">
        <v>55</v>
      </c>
    </row>
    <row r="29" spans="1:1" ht="32.25" customHeight="1" x14ac:dyDescent="0.2">
      <c r="A29" s="77" t="s">
        <v>150</v>
      </c>
    </row>
    <row r="30" spans="1:1" ht="17.25" customHeight="1" x14ac:dyDescent="0.2">
      <c r="A30" s="79" t="s">
        <v>12</v>
      </c>
    </row>
    <row r="31" spans="1:1" ht="17.25" customHeight="1" x14ac:dyDescent="0.2">
      <c r="A31" s="77" t="s">
        <v>56</v>
      </c>
    </row>
    <row r="32" spans="1:1" ht="17.25" customHeight="1" x14ac:dyDescent="0.2">
      <c r="A32" s="79" t="s">
        <v>57</v>
      </c>
    </row>
    <row r="33" spans="1:1" ht="32.25" customHeight="1" x14ac:dyDescent="0.2">
      <c r="A33" s="80" t="s">
        <v>58</v>
      </c>
    </row>
    <row r="34" spans="1:1" ht="32.25" customHeight="1" x14ac:dyDescent="0.2">
      <c r="A34" s="81" t="s">
        <v>23</v>
      </c>
    </row>
    <row r="35" spans="1:1" ht="17.25" customHeight="1" x14ac:dyDescent="0.2">
      <c r="A35" s="79" t="s">
        <v>47</v>
      </c>
    </row>
    <row r="36" spans="1:1" ht="32.25" customHeight="1" x14ac:dyDescent="0.2">
      <c r="A36" s="77" t="s">
        <v>130</v>
      </c>
    </row>
    <row r="37" spans="1:1" ht="32.25" customHeight="1" x14ac:dyDescent="0.2">
      <c r="A37" s="80" t="s">
        <v>25</v>
      </c>
    </row>
    <row r="38" spans="1:1" ht="32.25" customHeight="1" x14ac:dyDescent="0.2">
      <c r="A38" s="77" t="s">
        <v>61</v>
      </c>
    </row>
    <row r="39" spans="1:1" ht="17.25" customHeight="1" x14ac:dyDescent="0.2">
      <c r="A39" s="81"/>
    </row>
    <row r="40" spans="1:1" ht="22.5" customHeight="1" x14ac:dyDescent="0.2">
      <c r="A40" s="73" t="s">
        <v>5</v>
      </c>
    </row>
    <row r="41" spans="1:1" ht="17.25" customHeight="1" x14ac:dyDescent="0.2">
      <c r="A41" s="86" t="s">
        <v>120</v>
      </c>
    </row>
    <row r="42" spans="1:1" ht="17.25" customHeight="1" x14ac:dyDescent="0.2">
      <c r="A42" s="82" t="s">
        <v>68</v>
      </c>
    </row>
    <row r="43" spans="1:1" ht="17.25" customHeight="1" x14ac:dyDescent="0.2">
      <c r="A43" s="83" t="s">
        <v>131</v>
      </c>
    </row>
    <row r="44" spans="1:1" ht="32.25" customHeight="1" x14ac:dyDescent="0.2">
      <c r="A44" s="83" t="s">
        <v>103</v>
      </c>
    </row>
    <row r="45" spans="1:1" ht="32.25" customHeight="1" x14ac:dyDescent="0.2">
      <c r="A45" s="83" t="s">
        <v>69</v>
      </c>
    </row>
    <row r="46" spans="1:1" ht="17.25" customHeight="1" x14ac:dyDescent="0.2">
      <c r="A46" s="84" t="s">
        <v>132</v>
      </c>
    </row>
    <row r="47" spans="1:1" ht="32.25" customHeight="1" x14ac:dyDescent="0.2">
      <c r="A47" s="80" t="s">
        <v>70</v>
      </c>
    </row>
    <row r="48" spans="1:1" ht="32.25" customHeight="1" x14ac:dyDescent="0.2">
      <c r="A48" s="80" t="s">
        <v>62</v>
      </c>
    </row>
    <row r="49" spans="1:1" ht="32.25" customHeight="1" x14ac:dyDescent="0.2">
      <c r="A49" s="83" t="s">
        <v>151</v>
      </c>
    </row>
    <row r="50" spans="1:1" ht="17.25" customHeight="1" x14ac:dyDescent="0.2">
      <c r="A50" s="83" t="s">
        <v>71</v>
      </c>
    </row>
    <row r="51" spans="1:1" ht="17.25" customHeight="1" x14ac:dyDescent="0.2">
      <c r="A51" s="83" t="s">
        <v>24</v>
      </c>
    </row>
    <row r="52" spans="1:1" ht="17.25" customHeight="1" x14ac:dyDescent="0.2">
      <c r="A52" s="83"/>
    </row>
    <row r="53" spans="1:1" ht="22.5" customHeight="1" x14ac:dyDescent="0.2">
      <c r="A53" s="73" t="s">
        <v>59</v>
      </c>
    </row>
    <row r="54" spans="1:1" ht="32.25" customHeight="1" x14ac:dyDescent="0.2">
      <c r="A54" s="155" t="s">
        <v>121</v>
      </c>
    </row>
    <row r="55" spans="1:1" ht="17.25" customHeight="1" x14ac:dyDescent="0.2">
      <c r="A55" s="85" t="s">
        <v>122</v>
      </c>
    </row>
    <row r="56" spans="1:1" ht="17.25" customHeight="1" x14ac:dyDescent="0.2">
      <c r="A56" s="86" t="s">
        <v>75</v>
      </c>
    </row>
    <row r="57" spans="1:1" ht="17.25" customHeight="1" x14ac:dyDescent="0.2">
      <c r="A57" s="106" t="s">
        <v>123</v>
      </c>
    </row>
    <row r="58" spans="1:1" ht="17.25" customHeight="1" x14ac:dyDescent="0.2">
      <c r="A58" s="87" t="s">
        <v>74</v>
      </c>
    </row>
    <row r="59" spans="1:1" x14ac:dyDescent="0.2"/>
    <row r="60" spans="1:1" hidden="1" x14ac:dyDescent="0.2"/>
    <row r="61" spans="1:1" hidden="1" x14ac:dyDescent="0.2">
      <c r="A61" s="88"/>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zoomScaleNormal="100" workbookViewId="0">
      <selection activeCell="B3" sqref="B3:F3"/>
    </sheetView>
  </sheetViews>
  <sheetFormatPr defaultColWidth="0" defaultRowHeight="12.75" zeroHeight="1" x14ac:dyDescent="0.2"/>
  <cols>
    <col min="1" max="1" width="35.7109375" style="17" customWidth="1"/>
    <col min="2" max="2" width="21.5703125" style="17" customWidth="1"/>
    <col min="3" max="3" width="33.5703125" style="17" customWidth="1"/>
    <col min="4" max="4" width="4.42578125" style="17" customWidth="1"/>
    <col min="5" max="5" width="29" style="17" customWidth="1"/>
    <col min="6" max="6" width="19" style="17" customWidth="1"/>
    <col min="7" max="7" width="42" style="17" customWidth="1"/>
    <col min="8" max="11" width="9.140625" style="17" hidden="1" customWidth="1"/>
    <col min="12" max="16384" width="9.140625" style="17" hidden="1"/>
  </cols>
  <sheetData>
    <row r="1" spans="1:11" ht="26.25" customHeight="1" x14ac:dyDescent="0.2">
      <c r="A1" s="159" t="s">
        <v>98</v>
      </c>
      <c r="B1" s="159"/>
      <c r="C1" s="159"/>
      <c r="D1" s="159"/>
      <c r="E1" s="159"/>
      <c r="F1" s="159"/>
      <c r="G1" s="48"/>
      <c r="H1" s="48"/>
      <c r="I1" s="48"/>
      <c r="J1" s="48"/>
      <c r="K1" s="48"/>
    </row>
    <row r="2" spans="1:11" ht="21" customHeight="1" x14ac:dyDescent="0.2">
      <c r="A2" s="4" t="s">
        <v>2</v>
      </c>
      <c r="B2" s="160" t="s">
        <v>273</v>
      </c>
      <c r="C2" s="160"/>
      <c r="D2" s="160"/>
      <c r="E2" s="160"/>
      <c r="F2" s="160"/>
      <c r="G2" s="48"/>
      <c r="H2" s="48"/>
      <c r="I2" s="48"/>
      <c r="J2" s="48"/>
      <c r="K2" s="48"/>
    </row>
    <row r="3" spans="1:11" ht="21" customHeight="1" x14ac:dyDescent="0.2">
      <c r="A3" s="4" t="s">
        <v>99</v>
      </c>
      <c r="B3" s="160" t="s">
        <v>274</v>
      </c>
      <c r="C3" s="160"/>
      <c r="D3" s="160"/>
      <c r="E3" s="160"/>
      <c r="F3" s="160"/>
      <c r="G3" s="48"/>
      <c r="H3" s="48"/>
      <c r="I3" s="48"/>
      <c r="J3" s="48"/>
      <c r="K3" s="48"/>
    </row>
    <row r="4" spans="1:11" ht="21" customHeight="1" x14ac:dyDescent="0.2">
      <c r="A4" s="4" t="s">
        <v>79</v>
      </c>
      <c r="B4" s="161">
        <v>43282</v>
      </c>
      <c r="C4" s="161"/>
      <c r="D4" s="161"/>
      <c r="E4" s="161"/>
      <c r="F4" s="161"/>
      <c r="G4" s="48"/>
      <c r="H4" s="48"/>
      <c r="I4" s="48"/>
      <c r="J4" s="48"/>
      <c r="K4" s="48"/>
    </row>
    <row r="5" spans="1:11" ht="21" customHeight="1" x14ac:dyDescent="0.2">
      <c r="A5" s="4" t="s">
        <v>80</v>
      </c>
      <c r="B5" s="161">
        <v>43646</v>
      </c>
      <c r="C5" s="161"/>
      <c r="D5" s="161"/>
      <c r="E5" s="161"/>
      <c r="F5" s="161"/>
      <c r="G5" s="48"/>
      <c r="H5" s="48"/>
      <c r="I5" s="48"/>
      <c r="J5" s="48"/>
      <c r="K5" s="48"/>
    </row>
    <row r="6" spans="1:11" ht="21" customHeight="1" x14ac:dyDescent="0.2">
      <c r="A6" s="4" t="s">
        <v>104</v>
      </c>
      <c r="B6" s="158" t="str">
        <f>IF(AND(Travel!B7&lt;&gt;A30,Hospitality!B7&lt;&gt;A30,'All other expenses'!B7&lt;&gt;A30,'Gifts and benefits'!B7&lt;&gt;A30),A31,IF(AND(Travel!B7=A30,Hospitality!B7=A30,'All other expenses'!B7=A30,'Gifts and benefits'!B7=A30),A33,A32))</f>
        <v>Data and totals checked on all sheets</v>
      </c>
      <c r="C6" s="158"/>
      <c r="D6" s="158"/>
      <c r="E6" s="158"/>
      <c r="F6" s="158"/>
      <c r="G6" s="36"/>
      <c r="H6" s="48"/>
      <c r="I6" s="48"/>
      <c r="J6" s="48"/>
      <c r="K6" s="48"/>
    </row>
    <row r="7" spans="1:11" ht="21" customHeight="1" x14ac:dyDescent="0.2">
      <c r="A7" s="4" t="s">
        <v>133</v>
      </c>
      <c r="B7" s="157" t="s">
        <v>63</v>
      </c>
      <c r="C7" s="157"/>
      <c r="D7" s="157"/>
      <c r="E7" s="157"/>
      <c r="F7" s="157"/>
      <c r="G7" s="36"/>
      <c r="H7" s="48"/>
      <c r="I7" s="48"/>
      <c r="J7" s="48"/>
      <c r="K7" s="48"/>
    </row>
    <row r="8" spans="1:11" ht="21" customHeight="1" x14ac:dyDescent="0.2">
      <c r="A8" s="4" t="s">
        <v>100</v>
      </c>
      <c r="B8" s="157" t="s">
        <v>275</v>
      </c>
      <c r="C8" s="157"/>
      <c r="D8" s="157"/>
      <c r="E8" s="157"/>
      <c r="F8" s="157"/>
      <c r="G8" s="36"/>
      <c r="H8" s="48"/>
      <c r="I8" s="48"/>
      <c r="J8" s="48"/>
      <c r="K8" s="48"/>
    </row>
    <row r="9" spans="1:11" ht="66.75" customHeight="1" x14ac:dyDescent="0.2">
      <c r="A9" s="156" t="s">
        <v>125</v>
      </c>
      <c r="B9" s="156"/>
      <c r="C9" s="156"/>
      <c r="D9" s="156"/>
      <c r="E9" s="156"/>
      <c r="F9" s="156"/>
      <c r="G9" s="36"/>
      <c r="H9" s="48"/>
      <c r="I9" s="48"/>
      <c r="J9" s="48"/>
      <c r="K9" s="48"/>
    </row>
    <row r="10" spans="1:11" s="154" customFormat="1" ht="36" customHeight="1" x14ac:dyDescent="0.2">
      <c r="A10" s="148" t="s">
        <v>48</v>
      </c>
      <c r="B10" s="149" t="s">
        <v>31</v>
      </c>
      <c r="C10" s="149" t="s">
        <v>65</v>
      </c>
      <c r="D10" s="150"/>
      <c r="E10" s="151" t="s">
        <v>47</v>
      </c>
      <c r="F10" s="152" t="s">
        <v>72</v>
      </c>
      <c r="G10" s="153"/>
      <c r="H10" s="153"/>
      <c r="I10" s="153"/>
      <c r="J10" s="153"/>
      <c r="K10" s="153"/>
    </row>
    <row r="11" spans="1:11" ht="27.75" customHeight="1" x14ac:dyDescent="0.2">
      <c r="A11" s="11" t="s">
        <v>84</v>
      </c>
      <c r="B11" s="99">
        <f>B15+B16+B17</f>
        <v>47899.280000000006</v>
      </c>
      <c r="C11" s="107" t="str">
        <f>IF(Travel!B6="",A34,Travel!B6)</f>
        <v>Figures include GST (where applicable)</v>
      </c>
      <c r="D11" s="8"/>
      <c r="E11" s="11" t="s">
        <v>95</v>
      </c>
      <c r="F11" s="58">
        <f>'Gifts and benefits'!C25</f>
        <v>5</v>
      </c>
      <c r="G11" s="49"/>
      <c r="H11" s="49"/>
      <c r="I11" s="49"/>
      <c r="J11" s="49"/>
      <c r="K11" s="49"/>
    </row>
    <row r="12" spans="1:11" ht="27.75" customHeight="1" x14ac:dyDescent="0.2">
      <c r="A12" s="11" t="s">
        <v>12</v>
      </c>
      <c r="B12" s="99">
        <f>Hospitality!B25</f>
        <v>1013.52</v>
      </c>
      <c r="C12" s="107" t="str">
        <f>IF(Hospitality!B6="",A34,Hospitality!B6)</f>
        <v>Figures include GST (where applicable)</v>
      </c>
      <c r="D12" s="8"/>
      <c r="E12" s="11" t="s">
        <v>96</v>
      </c>
      <c r="F12" s="58">
        <f>'Gifts and benefits'!C26</f>
        <v>5</v>
      </c>
      <c r="G12" s="49"/>
      <c r="H12" s="49"/>
      <c r="I12" s="49"/>
      <c r="J12" s="49"/>
      <c r="K12" s="49"/>
    </row>
    <row r="13" spans="1:11" ht="27.75" customHeight="1" x14ac:dyDescent="0.2">
      <c r="A13" s="11" t="s">
        <v>30</v>
      </c>
      <c r="B13" s="99">
        <f>'All other expenses'!B32</f>
        <v>3032.5</v>
      </c>
      <c r="C13" s="107" t="str">
        <f>IF('All other expenses'!B6="",A34,'All other expenses'!B6)</f>
        <v>Figures include GST (where applicable)</v>
      </c>
      <c r="D13" s="8"/>
      <c r="E13" s="11" t="s">
        <v>97</v>
      </c>
      <c r="F13" s="58">
        <f>'Gifts and benefits'!C27</f>
        <v>0</v>
      </c>
      <c r="G13" s="48"/>
      <c r="H13" s="48"/>
      <c r="I13" s="48"/>
      <c r="J13" s="48"/>
      <c r="K13" s="48"/>
    </row>
    <row r="14" spans="1:11" ht="12.75" customHeight="1" x14ac:dyDescent="0.2">
      <c r="A14" s="10"/>
      <c r="B14" s="100"/>
      <c r="C14" s="108"/>
      <c r="D14" s="59"/>
      <c r="E14" s="8"/>
      <c r="F14" s="60"/>
      <c r="G14" s="28"/>
      <c r="H14" s="28"/>
      <c r="I14" s="28"/>
      <c r="J14" s="28"/>
      <c r="K14" s="28"/>
    </row>
    <row r="15" spans="1:11" ht="27.75" customHeight="1" x14ac:dyDescent="0.2">
      <c r="A15" s="12" t="s">
        <v>45</v>
      </c>
      <c r="B15" s="101">
        <f>Travel!B77</f>
        <v>39394.680000000008</v>
      </c>
      <c r="C15" s="109" t="str">
        <f>C11</f>
        <v>Figures include GST (where applicable)</v>
      </c>
      <c r="D15" s="8"/>
      <c r="E15" s="8"/>
      <c r="F15" s="60"/>
      <c r="G15" s="48"/>
      <c r="H15" s="48"/>
      <c r="I15" s="48"/>
      <c r="J15" s="48"/>
      <c r="K15" s="48"/>
    </row>
    <row r="16" spans="1:11" ht="27.75" customHeight="1" x14ac:dyDescent="0.2">
      <c r="A16" s="12" t="s">
        <v>91</v>
      </c>
      <c r="B16" s="101">
        <f>Travel!B157</f>
        <v>7987.28</v>
      </c>
      <c r="C16" s="109" t="str">
        <f>C11</f>
        <v>Figures include GST (where applicable)</v>
      </c>
      <c r="D16" s="61"/>
      <c r="E16" s="8"/>
      <c r="F16" s="62"/>
      <c r="G16" s="48"/>
      <c r="H16" s="48"/>
      <c r="I16" s="48"/>
      <c r="J16" s="48"/>
      <c r="K16" s="48"/>
    </row>
    <row r="17" spans="1:11" ht="27.75" customHeight="1" x14ac:dyDescent="0.2">
      <c r="A17" s="12" t="s">
        <v>46</v>
      </c>
      <c r="B17" s="101">
        <f>Travel!B186</f>
        <v>517.31999999999994</v>
      </c>
      <c r="C17" s="109" t="str">
        <f>C11</f>
        <v>Figures include GST (where applicable)</v>
      </c>
      <c r="D17" s="8"/>
      <c r="E17" s="8"/>
      <c r="F17" s="62"/>
      <c r="G17" s="48"/>
      <c r="H17" s="48"/>
      <c r="I17" s="48"/>
      <c r="J17" s="48"/>
      <c r="K17" s="48"/>
    </row>
    <row r="18" spans="1:11" ht="27.75" customHeight="1" x14ac:dyDescent="0.2">
      <c r="A18" s="29"/>
      <c r="B18" s="24"/>
      <c r="C18" s="29"/>
      <c r="D18" s="7"/>
      <c r="E18" s="7"/>
      <c r="F18" s="63"/>
      <c r="G18" s="64"/>
      <c r="H18" s="64"/>
      <c r="I18" s="64"/>
      <c r="J18" s="64"/>
      <c r="K18" s="64"/>
    </row>
    <row r="19" spans="1:11" x14ac:dyDescent="0.2">
      <c r="A19" s="54" t="s">
        <v>8</v>
      </c>
      <c r="B19" s="27"/>
      <c r="C19" s="28"/>
      <c r="D19" s="29"/>
      <c r="E19" s="29"/>
      <c r="F19" s="29"/>
      <c r="G19" s="29"/>
      <c r="H19" s="29"/>
      <c r="I19" s="29"/>
      <c r="J19" s="29"/>
      <c r="K19" s="29"/>
    </row>
    <row r="20" spans="1:11" x14ac:dyDescent="0.2">
      <c r="A20" s="25" t="s">
        <v>9</v>
      </c>
      <c r="B20" s="55"/>
      <c r="C20" s="55"/>
      <c r="D20" s="28"/>
      <c r="E20" s="28"/>
      <c r="F20" s="28"/>
      <c r="G20" s="29"/>
      <c r="H20" s="29"/>
      <c r="I20" s="29"/>
      <c r="J20" s="29"/>
      <c r="K20" s="29"/>
    </row>
    <row r="21" spans="1:11" ht="12.6" customHeight="1" x14ac:dyDescent="0.2">
      <c r="A21" s="25" t="s">
        <v>66</v>
      </c>
      <c r="B21" s="55"/>
      <c r="C21" s="55"/>
      <c r="D21" s="22"/>
      <c r="E21" s="29"/>
      <c r="F21" s="29"/>
      <c r="G21" s="29"/>
      <c r="H21" s="29"/>
      <c r="I21" s="29"/>
      <c r="J21" s="29"/>
      <c r="K21" s="29"/>
    </row>
    <row r="22" spans="1:11" ht="12.6" customHeight="1" x14ac:dyDescent="0.2">
      <c r="A22" s="25" t="s">
        <v>81</v>
      </c>
      <c r="B22" s="55"/>
      <c r="C22" s="55"/>
      <c r="D22" s="22"/>
      <c r="E22" s="29"/>
      <c r="F22" s="29"/>
      <c r="G22" s="29"/>
      <c r="H22" s="29"/>
      <c r="I22" s="29"/>
      <c r="J22" s="29"/>
      <c r="K22" s="29"/>
    </row>
    <row r="23" spans="1:11" ht="12.6" customHeight="1" x14ac:dyDescent="0.2">
      <c r="A23" s="25" t="s">
        <v>101</v>
      </c>
      <c r="B23" s="55"/>
      <c r="C23" s="55"/>
      <c r="D23" s="22"/>
      <c r="E23" s="29"/>
      <c r="F23" s="29"/>
      <c r="G23" s="29"/>
      <c r="H23" s="29"/>
      <c r="I23" s="29"/>
      <c r="J23" s="29"/>
      <c r="K23" s="29"/>
    </row>
    <row r="24" spans="1:11" x14ac:dyDescent="0.2">
      <c r="A24" s="42"/>
      <c r="B24" s="29"/>
      <c r="C24" s="29"/>
      <c r="D24" s="29"/>
      <c r="E24" s="29"/>
      <c r="F24" s="48"/>
      <c r="G24" s="48"/>
      <c r="H24" s="48"/>
      <c r="I24" s="48"/>
      <c r="J24" s="48"/>
      <c r="K24" s="48"/>
    </row>
    <row r="25" spans="1:11" hidden="1" x14ac:dyDescent="0.2">
      <c r="A25" s="15" t="s">
        <v>141</v>
      </c>
      <c r="B25" s="16"/>
      <c r="C25" s="16"/>
      <c r="D25" s="16"/>
      <c r="E25" s="16"/>
      <c r="F25" s="16"/>
      <c r="G25" s="48"/>
      <c r="H25" s="48"/>
      <c r="I25" s="48"/>
      <c r="J25" s="48"/>
      <c r="K25" s="48"/>
    </row>
    <row r="26" spans="1:11" ht="12.75" hidden="1" customHeight="1" x14ac:dyDescent="0.2">
      <c r="A26" s="14" t="s">
        <v>157</v>
      </c>
      <c r="B26" s="6"/>
      <c r="C26" s="6"/>
      <c r="D26" s="14"/>
      <c r="E26" s="14"/>
      <c r="F26" s="14"/>
      <c r="G26" s="48"/>
      <c r="H26" s="48"/>
      <c r="I26" s="48"/>
      <c r="J26" s="48"/>
      <c r="K26" s="48"/>
    </row>
    <row r="27" spans="1:11" hidden="1" x14ac:dyDescent="0.2">
      <c r="A27" s="13" t="s">
        <v>64</v>
      </c>
      <c r="B27" s="13"/>
      <c r="C27" s="13"/>
      <c r="D27" s="13"/>
      <c r="E27" s="13"/>
      <c r="F27" s="13"/>
      <c r="G27" s="48"/>
      <c r="H27" s="48"/>
      <c r="I27" s="48"/>
      <c r="J27" s="48"/>
      <c r="K27" s="48"/>
    </row>
    <row r="28" spans="1:11" hidden="1" x14ac:dyDescent="0.2">
      <c r="A28" s="13" t="s">
        <v>28</v>
      </c>
      <c r="B28" s="13"/>
      <c r="C28" s="13"/>
      <c r="D28" s="13"/>
      <c r="E28" s="13"/>
      <c r="F28" s="13"/>
      <c r="G28" s="48"/>
      <c r="H28" s="48"/>
      <c r="I28" s="48"/>
      <c r="J28" s="48"/>
      <c r="K28" s="48"/>
    </row>
    <row r="29" spans="1:11" hidden="1" x14ac:dyDescent="0.2">
      <c r="A29" s="14" t="s">
        <v>115</v>
      </c>
      <c r="B29" s="14"/>
      <c r="C29" s="14"/>
      <c r="D29" s="14"/>
      <c r="E29" s="14"/>
      <c r="F29" s="14"/>
      <c r="G29" s="48"/>
      <c r="H29" s="48"/>
      <c r="I29" s="48"/>
      <c r="J29" s="48"/>
      <c r="K29" s="48"/>
    </row>
    <row r="30" spans="1:11" hidden="1" x14ac:dyDescent="0.2">
      <c r="A30" s="14" t="s">
        <v>116</v>
      </c>
      <c r="B30" s="14"/>
      <c r="C30" s="14"/>
      <c r="D30" s="14"/>
      <c r="E30" s="14"/>
      <c r="F30" s="14"/>
      <c r="G30" s="48"/>
      <c r="H30" s="48"/>
      <c r="I30" s="48"/>
      <c r="J30" s="48"/>
      <c r="K30" s="48"/>
    </row>
    <row r="31" spans="1:11" hidden="1" x14ac:dyDescent="0.2">
      <c r="A31" s="13" t="s">
        <v>106</v>
      </c>
      <c r="B31" s="13"/>
      <c r="C31" s="13"/>
      <c r="D31" s="13"/>
      <c r="E31" s="13"/>
      <c r="F31" s="13"/>
      <c r="G31" s="48"/>
      <c r="H31" s="48"/>
      <c r="I31" s="48"/>
      <c r="J31" s="48"/>
      <c r="K31" s="48"/>
    </row>
    <row r="32" spans="1:11" hidden="1" x14ac:dyDescent="0.2">
      <c r="A32" s="13" t="s">
        <v>107</v>
      </c>
      <c r="B32" s="13"/>
      <c r="C32" s="13"/>
      <c r="D32" s="13"/>
      <c r="E32" s="13"/>
      <c r="F32" s="13"/>
      <c r="G32" s="48"/>
      <c r="H32" s="48"/>
      <c r="I32" s="48"/>
      <c r="J32" s="48"/>
      <c r="K32" s="48"/>
    </row>
    <row r="33" spans="1:11" hidden="1" x14ac:dyDescent="0.2">
      <c r="A33" s="13" t="s">
        <v>105</v>
      </c>
      <c r="B33" s="13"/>
      <c r="C33" s="13"/>
      <c r="D33" s="13"/>
      <c r="E33" s="13"/>
      <c r="F33" s="13"/>
      <c r="G33" s="48"/>
      <c r="H33" s="48"/>
      <c r="I33" s="48"/>
      <c r="J33" s="48"/>
      <c r="K33" s="48"/>
    </row>
    <row r="34" spans="1:11" hidden="1" x14ac:dyDescent="0.2">
      <c r="A34" s="14" t="s">
        <v>67</v>
      </c>
      <c r="B34" s="14"/>
      <c r="C34" s="14"/>
      <c r="D34" s="14"/>
      <c r="E34" s="14"/>
      <c r="F34" s="14"/>
      <c r="G34" s="48"/>
      <c r="H34" s="48"/>
      <c r="I34" s="48"/>
      <c r="J34" s="48"/>
      <c r="K34" s="48"/>
    </row>
    <row r="35" spans="1:11" hidden="1" x14ac:dyDescent="0.2">
      <c r="A35" s="14" t="s">
        <v>73</v>
      </c>
      <c r="B35" s="14"/>
      <c r="C35" s="14"/>
      <c r="D35" s="14"/>
      <c r="E35" s="14"/>
      <c r="F35" s="14"/>
      <c r="G35" s="48"/>
      <c r="H35" s="48"/>
      <c r="I35" s="48"/>
      <c r="J35" s="48"/>
      <c r="K35" s="48"/>
    </row>
    <row r="36" spans="1:11" hidden="1" x14ac:dyDescent="0.2">
      <c r="A36" s="104" t="s">
        <v>94</v>
      </c>
      <c r="B36" s="103"/>
      <c r="C36" s="103"/>
      <c r="D36" s="103"/>
      <c r="E36" s="103"/>
      <c r="F36" s="103"/>
      <c r="G36" s="48"/>
      <c r="H36" s="48"/>
      <c r="I36" s="48"/>
      <c r="J36" s="48"/>
      <c r="K36" s="48"/>
    </row>
    <row r="37" spans="1:11" hidden="1" x14ac:dyDescent="0.2">
      <c r="A37" s="104" t="s">
        <v>63</v>
      </c>
      <c r="B37" s="103"/>
      <c r="C37" s="103"/>
      <c r="D37" s="103"/>
      <c r="E37" s="103"/>
      <c r="F37" s="103"/>
      <c r="G37" s="48"/>
      <c r="H37" s="48"/>
      <c r="I37" s="48"/>
      <c r="J37" s="48"/>
      <c r="K37" s="48"/>
    </row>
    <row r="38" spans="1:11" hidden="1" x14ac:dyDescent="0.2">
      <c r="A38" s="65" t="s">
        <v>38</v>
      </c>
      <c r="B38" s="5"/>
      <c r="C38" s="5"/>
      <c r="D38" s="5"/>
      <c r="E38" s="5"/>
      <c r="F38" s="5"/>
      <c r="G38" s="48"/>
      <c r="H38" s="48"/>
      <c r="I38" s="48"/>
      <c r="J38" s="48"/>
      <c r="K38" s="48"/>
    </row>
    <row r="39" spans="1:11" hidden="1" x14ac:dyDescent="0.2">
      <c r="A39" s="66" t="s">
        <v>39</v>
      </c>
      <c r="B39" s="5"/>
      <c r="C39" s="5"/>
      <c r="D39" s="5"/>
      <c r="E39" s="5"/>
      <c r="F39" s="5"/>
      <c r="G39" s="48"/>
      <c r="H39" s="48"/>
      <c r="I39" s="48"/>
      <c r="J39" s="48"/>
      <c r="K39" s="48"/>
    </row>
    <row r="40" spans="1:11" hidden="1" x14ac:dyDescent="0.2">
      <c r="A40" s="66" t="s">
        <v>41</v>
      </c>
      <c r="B40" s="5"/>
      <c r="C40" s="5"/>
      <c r="D40" s="5"/>
      <c r="E40" s="5"/>
      <c r="F40" s="5"/>
      <c r="G40" s="48"/>
      <c r="H40" s="48"/>
      <c r="I40" s="48"/>
      <c r="J40" s="48"/>
      <c r="K40" s="48"/>
    </row>
    <row r="41" spans="1:11" hidden="1" x14ac:dyDescent="0.2">
      <c r="A41" s="66" t="s">
        <v>40</v>
      </c>
      <c r="B41" s="5"/>
      <c r="C41" s="5"/>
      <c r="D41" s="5"/>
      <c r="E41" s="5"/>
      <c r="F41" s="5"/>
      <c r="G41" s="48"/>
      <c r="H41" s="48"/>
      <c r="I41" s="48"/>
      <c r="J41" s="48"/>
      <c r="K41" s="48"/>
    </row>
    <row r="42" spans="1:11" hidden="1" x14ac:dyDescent="0.2">
      <c r="A42" s="66" t="s">
        <v>42</v>
      </c>
      <c r="B42" s="5"/>
      <c r="C42" s="5"/>
      <c r="D42" s="5"/>
      <c r="E42" s="5"/>
      <c r="F42" s="5"/>
      <c r="G42" s="48"/>
      <c r="H42" s="48"/>
      <c r="I42" s="48"/>
      <c r="J42" s="48"/>
      <c r="K42" s="48"/>
    </row>
    <row r="43" spans="1:11" hidden="1" x14ac:dyDescent="0.2">
      <c r="A43" s="66" t="s">
        <v>43</v>
      </c>
      <c r="B43" s="5"/>
      <c r="C43" s="5"/>
      <c r="D43" s="5"/>
      <c r="E43" s="5"/>
      <c r="F43" s="5"/>
      <c r="G43" s="48"/>
      <c r="H43" s="48"/>
      <c r="I43" s="48"/>
      <c r="J43" s="48"/>
      <c r="K43" s="48"/>
    </row>
    <row r="44" spans="1:11" hidden="1" x14ac:dyDescent="0.2">
      <c r="A44" s="105" t="s">
        <v>36</v>
      </c>
      <c r="B44" s="103"/>
      <c r="C44" s="103"/>
      <c r="D44" s="103"/>
      <c r="E44" s="103"/>
      <c r="F44" s="103"/>
      <c r="G44" s="48"/>
      <c r="H44" s="48"/>
      <c r="I44" s="48"/>
      <c r="J44" s="48"/>
      <c r="K44" s="48"/>
    </row>
    <row r="45" spans="1:11" hidden="1" x14ac:dyDescent="0.2">
      <c r="A45" s="103" t="s">
        <v>34</v>
      </c>
      <c r="B45" s="103"/>
      <c r="C45" s="103"/>
      <c r="D45" s="103"/>
      <c r="E45" s="103"/>
      <c r="F45" s="103"/>
      <c r="G45" s="48"/>
      <c r="H45" s="48"/>
      <c r="I45" s="48"/>
      <c r="J45" s="48"/>
      <c r="K45" s="48"/>
    </row>
    <row r="46" spans="1:11" hidden="1" x14ac:dyDescent="0.2">
      <c r="A46" s="67">
        <v>-20000</v>
      </c>
      <c r="B46" s="5"/>
      <c r="C46" s="5"/>
      <c r="D46" s="5"/>
      <c r="E46" s="5"/>
      <c r="F46" s="5"/>
      <c r="G46" s="48"/>
      <c r="H46" s="48"/>
      <c r="I46" s="48"/>
      <c r="J46" s="48"/>
      <c r="K46" s="48"/>
    </row>
    <row r="47" spans="1:11" ht="25.5" hidden="1" x14ac:dyDescent="0.2">
      <c r="A47" s="142" t="s">
        <v>138</v>
      </c>
      <c r="B47" s="103"/>
      <c r="C47" s="103"/>
      <c r="D47" s="103"/>
      <c r="E47" s="103"/>
      <c r="F47" s="103"/>
      <c r="G47" s="48"/>
      <c r="H47" s="48"/>
      <c r="I47" s="48"/>
      <c r="J47" s="48"/>
      <c r="K47" s="48"/>
    </row>
    <row r="48" spans="1:11" ht="25.5" hidden="1" x14ac:dyDescent="0.2">
      <c r="A48" s="142" t="s">
        <v>137</v>
      </c>
      <c r="B48" s="103"/>
      <c r="C48" s="103"/>
      <c r="D48" s="103"/>
      <c r="E48" s="103"/>
      <c r="F48" s="103"/>
      <c r="G48" s="48"/>
      <c r="H48" s="48"/>
      <c r="I48" s="48"/>
      <c r="J48" s="48"/>
      <c r="K48" s="48"/>
    </row>
    <row r="49" spans="1:11" ht="25.5" hidden="1" x14ac:dyDescent="0.2">
      <c r="A49" s="143" t="s">
        <v>139</v>
      </c>
      <c r="B49" s="5"/>
      <c r="C49" s="5"/>
      <c r="D49" s="5"/>
      <c r="E49" s="5"/>
      <c r="F49" s="5"/>
      <c r="G49" s="48"/>
      <c r="H49" s="48"/>
      <c r="I49" s="48"/>
      <c r="J49" s="48"/>
      <c r="K49" s="48"/>
    </row>
    <row r="50" spans="1:11" ht="25.5" hidden="1" x14ac:dyDescent="0.2">
      <c r="A50" s="143" t="s">
        <v>113</v>
      </c>
      <c r="B50" s="5"/>
      <c r="C50" s="5"/>
      <c r="D50" s="5"/>
      <c r="E50" s="5"/>
      <c r="F50" s="5"/>
      <c r="G50" s="48"/>
      <c r="H50" s="48"/>
      <c r="I50" s="48"/>
      <c r="J50" s="48"/>
      <c r="K50" s="48"/>
    </row>
    <row r="51" spans="1:11" ht="38.25" hidden="1" x14ac:dyDescent="0.2">
      <c r="A51" s="143" t="s">
        <v>114</v>
      </c>
      <c r="B51" s="133"/>
      <c r="C51" s="133"/>
      <c r="D51" s="141"/>
      <c r="E51" s="68"/>
      <c r="F51" s="68"/>
      <c r="G51" s="48"/>
      <c r="H51" s="48"/>
      <c r="I51" s="48"/>
      <c r="J51" s="48"/>
      <c r="K51" s="48"/>
    </row>
    <row r="52" spans="1:11" hidden="1" x14ac:dyDescent="0.2">
      <c r="A52" s="138" t="s">
        <v>117</v>
      </c>
      <c r="B52" s="139"/>
      <c r="C52" s="139"/>
      <c r="D52" s="132"/>
      <c r="E52" s="69"/>
      <c r="F52" s="69" t="b">
        <v>1</v>
      </c>
      <c r="G52" s="48"/>
      <c r="H52" s="48"/>
      <c r="I52" s="48"/>
      <c r="J52" s="48"/>
      <c r="K52" s="48"/>
    </row>
    <row r="53" spans="1:11" hidden="1" x14ac:dyDescent="0.2">
      <c r="A53" s="140" t="s">
        <v>140</v>
      </c>
      <c r="B53" s="138"/>
      <c r="C53" s="138"/>
      <c r="D53" s="138"/>
      <c r="E53" s="69"/>
      <c r="F53" s="69" t="b">
        <v>0</v>
      </c>
      <c r="G53" s="48"/>
      <c r="H53" s="48"/>
      <c r="I53" s="48"/>
      <c r="J53" s="48"/>
      <c r="K53" s="48"/>
    </row>
    <row r="54" spans="1:11" hidden="1" x14ac:dyDescent="0.2">
      <c r="A54" s="144"/>
      <c r="B54" s="134">
        <f>COUNT(Travel!B12:B76)</f>
        <v>63</v>
      </c>
      <c r="C54" s="134"/>
      <c r="D54" s="134">
        <f>COUNTIF(Travel!D12:D76,"*")</f>
        <v>63</v>
      </c>
      <c r="E54" s="135"/>
      <c r="F54" s="135" t="b">
        <f>MIN(B54,D54)=MAX(B54,D54)</f>
        <v>1</v>
      </c>
      <c r="G54" s="48"/>
      <c r="H54" s="48"/>
      <c r="I54" s="48"/>
      <c r="J54" s="48"/>
      <c r="K54" s="48"/>
    </row>
    <row r="55" spans="1:11" hidden="1" x14ac:dyDescent="0.2">
      <c r="A55" s="144" t="s">
        <v>111</v>
      </c>
      <c r="B55" s="134">
        <f>COUNT(Travel!B81:B156)</f>
        <v>70</v>
      </c>
      <c r="C55" s="134"/>
      <c r="D55" s="134">
        <f>COUNTIF(Travel!D81:D156,"*")</f>
        <v>70</v>
      </c>
      <c r="E55" s="135"/>
      <c r="F55" s="135" t="b">
        <f>MIN(B55,D55)=MAX(B55,D55)</f>
        <v>1</v>
      </c>
    </row>
    <row r="56" spans="1:11" hidden="1" x14ac:dyDescent="0.2">
      <c r="A56" s="145"/>
      <c r="B56" s="134">
        <f>COUNT(Travel!B161:B185)</f>
        <v>21</v>
      </c>
      <c r="C56" s="134"/>
      <c r="D56" s="134">
        <f>COUNTIF(Travel!D161:D185,"*")</f>
        <v>21</v>
      </c>
      <c r="E56" s="135"/>
      <c r="F56" s="135" t="b">
        <f>MIN(B56,D56)=MAX(B56,D56)</f>
        <v>1</v>
      </c>
    </row>
    <row r="57" spans="1:11" hidden="1" x14ac:dyDescent="0.2">
      <c r="A57" s="146" t="s">
        <v>109</v>
      </c>
      <c r="B57" s="136">
        <f>COUNT(Hospitality!B11:B24)</f>
        <v>8</v>
      </c>
      <c r="C57" s="136"/>
      <c r="D57" s="136">
        <f>COUNTIF(Hospitality!D11:D24,"*")</f>
        <v>8</v>
      </c>
      <c r="E57" s="137"/>
      <c r="F57" s="137" t="b">
        <f>MIN(B57,D57)=MAX(B57,D57)</f>
        <v>1</v>
      </c>
    </row>
    <row r="58" spans="1:11" hidden="1" x14ac:dyDescent="0.2">
      <c r="A58" s="147" t="s">
        <v>110</v>
      </c>
      <c r="B58" s="135">
        <f>COUNT('All other expenses'!B11:B31)</f>
        <v>15</v>
      </c>
      <c r="C58" s="135"/>
      <c r="D58" s="135">
        <f>COUNTIF('All other expenses'!D11:D31,"*")</f>
        <v>15</v>
      </c>
      <c r="E58" s="135"/>
      <c r="F58" s="135" t="b">
        <f>MIN(B58,D58)=MAX(B58,D58)</f>
        <v>1</v>
      </c>
    </row>
    <row r="59" spans="1:11" hidden="1" x14ac:dyDescent="0.2">
      <c r="A59" s="146" t="s">
        <v>108</v>
      </c>
      <c r="B59" s="136">
        <f>COUNTIF('Gifts and benefits'!B11:B24,"*")</f>
        <v>5</v>
      </c>
      <c r="C59" s="136">
        <f>COUNTIF('Gifts and benefits'!C11:C24,"*")</f>
        <v>5</v>
      </c>
      <c r="D59" s="136"/>
      <c r="E59" s="136">
        <f>COUNTA('Gifts and benefits'!E11:E24)</f>
        <v>5</v>
      </c>
      <c r="F59" s="137" t="b">
        <f>MIN(B59,C59,E59)=MAX(B59,C59,E59)</f>
        <v>1</v>
      </c>
    </row>
    <row r="60" spans="1:11" x14ac:dyDescent="0.2"/>
    <row r="61" spans="1:11" hidden="1" x14ac:dyDescent="0.2"/>
    <row r="62" spans="1:11" hidden="1" x14ac:dyDescent="0.2"/>
    <row r="63" spans="1:11" hidden="1" x14ac:dyDescent="0.2"/>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sheetData>
  <sheetProtection algorithmName="SHA-512" hashValue="inLAjJK8FBHgf0N6qE9LID18twG4x7OkOe7te0dBzGc9YYDa537Lb/qRDorFeB19BblySvXBU3qdCTq1jctljw==" saltValue="l1EfK6eDyXUSu6Bo0Id8ng==" spinCount="100000" sheet="1" objects="1" scenarios="1"/>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19"/>
  <sheetViews>
    <sheetView tabSelected="1" zoomScaleNormal="100" workbookViewId="0">
      <selection activeCell="C18" sqref="C18"/>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7.5703125" style="17" customWidth="1"/>
    <col min="7" max="9" width="9.140625" style="17" hidden="1" customWidth="1"/>
    <col min="10" max="13" width="0" style="17" hidden="1" customWidth="1"/>
    <col min="14" max="16384" width="9.140625" style="17" hidden="1"/>
  </cols>
  <sheetData>
    <row r="1" spans="1:6" ht="26.25" customHeight="1" x14ac:dyDescent="0.2">
      <c r="A1" s="159" t="s">
        <v>6</v>
      </c>
      <c r="B1" s="159"/>
      <c r="C1" s="159"/>
      <c r="D1" s="159"/>
      <c r="E1" s="159"/>
      <c r="F1" s="48"/>
    </row>
    <row r="2" spans="1:6" ht="21" customHeight="1" x14ac:dyDescent="0.2">
      <c r="A2" s="4" t="s">
        <v>2</v>
      </c>
      <c r="B2" s="162" t="str">
        <f>'Summary and sign-off'!B2:F2</f>
        <v>Drug Free Sport New Zealand</v>
      </c>
      <c r="C2" s="162"/>
      <c r="D2" s="162"/>
      <c r="E2" s="162"/>
      <c r="F2" s="48"/>
    </row>
    <row r="3" spans="1:6" ht="21" customHeight="1" x14ac:dyDescent="0.2">
      <c r="A3" s="4" t="s">
        <v>3</v>
      </c>
      <c r="B3" s="162" t="str">
        <f>'Summary and sign-off'!B3:F3</f>
        <v>Nick Paterson</v>
      </c>
      <c r="C3" s="162"/>
      <c r="D3" s="162"/>
      <c r="E3" s="162"/>
      <c r="F3" s="48"/>
    </row>
    <row r="4" spans="1:6" ht="21" customHeight="1" x14ac:dyDescent="0.2">
      <c r="A4" s="4" t="s">
        <v>77</v>
      </c>
      <c r="B4" s="162">
        <f>'Summary and sign-off'!B4:F4</f>
        <v>43282</v>
      </c>
      <c r="C4" s="162"/>
      <c r="D4" s="162"/>
      <c r="E4" s="162"/>
      <c r="F4" s="48"/>
    </row>
    <row r="5" spans="1:6" ht="21" customHeight="1" x14ac:dyDescent="0.2">
      <c r="A5" s="4" t="s">
        <v>78</v>
      </c>
      <c r="B5" s="162">
        <f>'Summary and sign-off'!B5:F5</f>
        <v>43646</v>
      </c>
      <c r="C5" s="162"/>
      <c r="D5" s="162"/>
      <c r="E5" s="162"/>
      <c r="F5" s="48"/>
    </row>
    <row r="6" spans="1:6" ht="21" customHeight="1" x14ac:dyDescent="0.2">
      <c r="A6" s="4" t="s">
        <v>29</v>
      </c>
      <c r="B6" s="157" t="s">
        <v>64</v>
      </c>
      <c r="C6" s="157"/>
      <c r="D6" s="157"/>
      <c r="E6" s="157"/>
      <c r="F6" s="48"/>
    </row>
    <row r="7" spans="1:6" ht="21" customHeight="1" x14ac:dyDescent="0.2">
      <c r="A7" s="4" t="s">
        <v>104</v>
      </c>
      <c r="B7" s="157" t="s">
        <v>116</v>
      </c>
      <c r="C7" s="157"/>
      <c r="D7" s="157"/>
      <c r="E7" s="157"/>
      <c r="F7" s="48"/>
    </row>
    <row r="8" spans="1:6" ht="36" customHeight="1" x14ac:dyDescent="0.2">
      <c r="A8" s="165" t="s">
        <v>4</v>
      </c>
      <c r="B8" s="166"/>
      <c r="C8" s="166"/>
      <c r="D8" s="166"/>
      <c r="E8" s="166"/>
      <c r="F8" s="24"/>
    </row>
    <row r="9" spans="1:6" ht="36" customHeight="1" x14ac:dyDescent="0.2">
      <c r="A9" s="167" t="s">
        <v>142</v>
      </c>
      <c r="B9" s="168"/>
      <c r="C9" s="168"/>
      <c r="D9" s="168"/>
      <c r="E9" s="168"/>
      <c r="F9" s="24"/>
    </row>
    <row r="10" spans="1:6" ht="24.75" customHeight="1" x14ac:dyDescent="0.2">
      <c r="A10" s="164" t="s">
        <v>143</v>
      </c>
      <c r="B10" s="169"/>
      <c r="C10" s="164"/>
      <c r="D10" s="164"/>
      <c r="E10" s="164"/>
      <c r="F10" s="49"/>
    </row>
    <row r="11" spans="1:6" ht="27" customHeight="1" x14ac:dyDescent="0.2">
      <c r="A11" s="37" t="s">
        <v>49</v>
      </c>
      <c r="B11" s="37" t="s">
        <v>144</v>
      </c>
      <c r="C11" s="37" t="s">
        <v>145</v>
      </c>
      <c r="D11" s="37" t="s">
        <v>102</v>
      </c>
      <c r="E11" s="37" t="s">
        <v>76</v>
      </c>
      <c r="F11" s="50"/>
    </row>
    <row r="12" spans="1:6" s="89" customFormat="1" hidden="1" x14ac:dyDescent="0.2">
      <c r="A12" s="114"/>
      <c r="B12" s="111"/>
      <c r="C12" s="112"/>
      <c r="D12" s="112"/>
      <c r="E12" s="113"/>
      <c r="F12" s="1"/>
    </row>
    <row r="13" spans="1:6" s="89" customFormat="1" x14ac:dyDescent="0.2">
      <c r="A13" s="114">
        <v>43388</v>
      </c>
      <c r="B13" s="111">
        <v>92.87</v>
      </c>
      <c r="C13" s="112" t="s">
        <v>168</v>
      </c>
      <c r="D13" s="112" t="s">
        <v>169</v>
      </c>
      <c r="E13" s="113" t="s">
        <v>170</v>
      </c>
      <c r="F13" s="1"/>
    </row>
    <row r="14" spans="1:6" s="89" customFormat="1" x14ac:dyDescent="0.2">
      <c r="A14" s="114">
        <v>43388</v>
      </c>
      <c r="B14" s="111">
        <v>10.050000000000001</v>
      </c>
      <c r="C14" s="112" t="s">
        <v>168</v>
      </c>
      <c r="D14" s="112" t="s">
        <v>171</v>
      </c>
      <c r="E14" s="113" t="s">
        <v>170</v>
      </c>
      <c r="F14" s="1"/>
    </row>
    <row r="15" spans="1:6" s="89" customFormat="1" x14ac:dyDescent="0.2">
      <c r="A15" s="114">
        <v>43392</v>
      </c>
      <c r="B15" s="111">
        <v>72.5</v>
      </c>
      <c r="C15" s="112" t="s">
        <v>168</v>
      </c>
      <c r="D15" s="112" t="s">
        <v>169</v>
      </c>
      <c r="E15" s="113" t="s">
        <v>170</v>
      </c>
      <c r="F15" s="1"/>
    </row>
    <row r="16" spans="1:6" s="89" customFormat="1" x14ac:dyDescent="0.2">
      <c r="A16" s="114">
        <v>43392</v>
      </c>
      <c r="B16" s="111">
        <v>1080.71</v>
      </c>
      <c r="C16" s="112" t="s">
        <v>168</v>
      </c>
      <c r="D16" s="112" t="s">
        <v>172</v>
      </c>
      <c r="E16" s="113" t="s">
        <v>170</v>
      </c>
      <c r="F16" s="1"/>
    </row>
    <row r="17" spans="1:6" s="89" customFormat="1" x14ac:dyDescent="0.2">
      <c r="A17" s="114">
        <v>43392</v>
      </c>
      <c r="B17" s="111">
        <v>533.9</v>
      </c>
      <c r="C17" s="112" t="s">
        <v>168</v>
      </c>
      <c r="D17" s="112" t="s">
        <v>173</v>
      </c>
      <c r="E17" s="113" t="s">
        <v>170</v>
      </c>
      <c r="F17" s="1"/>
    </row>
    <row r="18" spans="1:6" s="89" customFormat="1" x14ac:dyDescent="0.2">
      <c r="A18" s="114">
        <v>43397</v>
      </c>
      <c r="B18" s="111">
        <v>68.5</v>
      </c>
      <c r="C18" s="112" t="s">
        <v>174</v>
      </c>
      <c r="D18" s="112" t="s">
        <v>169</v>
      </c>
      <c r="E18" s="113" t="s">
        <v>170</v>
      </c>
      <c r="F18" s="1"/>
    </row>
    <row r="19" spans="1:6" s="89" customFormat="1" x14ac:dyDescent="0.2">
      <c r="A19" s="114">
        <v>43397</v>
      </c>
      <c r="B19" s="111">
        <v>7681.1</v>
      </c>
      <c r="C19" s="112" t="s">
        <v>174</v>
      </c>
      <c r="D19" s="112" t="s">
        <v>173</v>
      </c>
      <c r="E19" s="113" t="s">
        <v>175</v>
      </c>
      <c r="F19" s="1"/>
    </row>
    <row r="20" spans="1:6" s="89" customFormat="1" x14ac:dyDescent="0.2">
      <c r="A20" s="114">
        <v>43397</v>
      </c>
      <c r="B20" s="111">
        <v>-2401.1999999999998</v>
      </c>
      <c r="C20" s="112" t="s">
        <v>174</v>
      </c>
      <c r="D20" s="112" t="s">
        <v>173</v>
      </c>
      <c r="E20" s="113" t="s">
        <v>175</v>
      </c>
      <c r="F20" s="1"/>
    </row>
    <row r="21" spans="1:6" s="89" customFormat="1" x14ac:dyDescent="0.2">
      <c r="A21" s="114">
        <v>43398</v>
      </c>
      <c r="B21" s="111">
        <v>44.79</v>
      </c>
      <c r="C21" s="112" t="s">
        <v>174</v>
      </c>
      <c r="D21" s="112" t="s">
        <v>171</v>
      </c>
      <c r="E21" s="113" t="s">
        <v>175</v>
      </c>
      <c r="F21" s="1"/>
    </row>
    <row r="22" spans="1:6" s="89" customFormat="1" x14ac:dyDescent="0.2">
      <c r="A22" s="114">
        <v>43398</v>
      </c>
      <c r="B22" s="111">
        <v>99.55</v>
      </c>
      <c r="C22" s="112" t="s">
        <v>174</v>
      </c>
      <c r="D22" s="112" t="s">
        <v>169</v>
      </c>
      <c r="E22" s="113" t="s">
        <v>175</v>
      </c>
      <c r="F22" s="1"/>
    </row>
    <row r="23" spans="1:6" s="89" customFormat="1" x14ac:dyDescent="0.2">
      <c r="A23" s="114">
        <v>43399</v>
      </c>
      <c r="B23" s="111">
        <v>119.46</v>
      </c>
      <c r="C23" s="112" t="s">
        <v>174</v>
      </c>
      <c r="D23" s="112" t="s">
        <v>171</v>
      </c>
      <c r="E23" s="113" t="s">
        <v>175</v>
      </c>
      <c r="F23" s="1"/>
    </row>
    <row r="24" spans="1:6" s="89" customFormat="1" x14ac:dyDescent="0.2">
      <c r="A24" s="114">
        <v>43400</v>
      </c>
      <c r="B24" s="111">
        <v>13.39</v>
      </c>
      <c r="C24" s="112" t="s">
        <v>174</v>
      </c>
      <c r="D24" s="112" t="s">
        <v>171</v>
      </c>
      <c r="E24" s="113" t="s">
        <v>175</v>
      </c>
      <c r="F24" s="1"/>
    </row>
    <row r="25" spans="1:6" s="89" customFormat="1" x14ac:dyDescent="0.2">
      <c r="A25" s="114">
        <v>43402</v>
      </c>
      <c r="B25" s="111">
        <v>24.86</v>
      </c>
      <c r="C25" s="112" t="s">
        <v>174</v>
      </c>
      <c r="D25" s="112" t="s">
        <v>171</v>
      </c>
      <c r="E25" s="113" t="s">
        <v>175</v>
      </c>
      <c r="F25" s="1"/>
    </row>
    <row r="26" spans="1:6" s="89" customFormat="1" x14ac:dyDescent="0.2">
      <c r="A26" s="114">
        <v>43403</v>
      </c>
      <c r="B26" s="111">
        <v>1464.81</v>
      </c>
      <c r="C26" s="112" t="s">
        <v>174</v>
      </c>
      <c r="D26" s="112" t="s">
        <v>172</v>
      </c>
      <c r="E26" s="113" t="s">
        <v>175</v>
      </c>
      <c r="F26" s="1"/>
    </row>
    <row r="27" spans="1:6" s="89" customFormat="1" x14ac:dyDescent="0.2">
      <c r="A27" s="114">
        <v>43403</v>
      </c>
      <c r="B27" s="111">
        <v>31</v>
      </c>
      <c r="C27" s="112" t="s">
        <v>176</v>
      </c>
      <c r="D27" s="112" t="s">
        <v>169</v>
      </c>
      <c r="E27" s="113" t="s">
        <v>177</v>
      </c>
      <c r="F27" s="1"/>
    </row>
    <row r="28" spans="1:6" s="89" customFormat="1" x14ac:dyDescent="0.2">
      <c r="A28" s="114">
        <v>43403</v>
      </c>
      <c r="B28" s="111">
        <v>6797.04</v>
      </c>
      <c r="C28" s="112" t="s">
        <v>176</v>
      </c>
      <c r="D28" s="112" t="s">
        <v>178</v>
      </c>
      <c r="E28" s="113" t="s">
        <v>177</v>
      </c>
      <c r="F28" s="1"/>
    </row>
    <row r="29" spans="1:6" s="89" customFormat="1" x14ac:dyDescent="0.2">
      <c r="A29" s="114">
        <v>43403</v>
      </c>
      <c r="B29" s="111">
        <v>6.75</v>
      </c>
      <c r="C29" s="112" t="s">
        <v>176</v>
      </c>
      <c r="D29" s="112" t="s">
        <v>171</v>
      </c>
      <c r="E29" s="113" t="s">
        <v>177</v>
      </c>
      <c r="F29" s="1"/>
    </row>
    <row r="30" spans="1:6" s="89" customFormat="1" x14ac:dyDescent="0.2">
      <c r="A30" s="114">
        <v>43403</v>
      </c>
      <c r="B30" s="111">
        <v>20.51</v>
      </c>
      <c r="C30" s="112" t="s">
        <v>176</v>
      </c>
      <c r="D30" s="112" t="s">
        <v>169</v>
      </c>
      <c r="E30" s="113" t="s">
        <v>177</v>
      </c>
      <c r="F30" s="1"/>
    </row>
    <row r="31" spans="1:6" s="89" customFormat="1" x14ac:dyDescent="0.2">
      <c r="A31" s="114">
        <v>43403</v>
      </c>
      <c r="B31" s="111">
        <v>26.02</v>
      </c>
      <c r="C31" s="112" t="s">
        <v>176</v>
      </c>
      <c r="D31" s="112" t="s">
        <v>171</v>
      </c>
      <c r="E31" s="113" t="s">
        <v>177</v>
      </c>
      <c r="F31" s="1"/>
    </row>
    <row r="32" spans="1:6" s="89" customFormat="1" x14ac:dyDescent="0.2">
      <c r="A32" s="114">
        <v>43404</v>
      </c>
      <c r="B32" s="111">
        <v>21.81</v>
      </c>
      <c r="C32" s="112" t="s">
        <v>176</v>
      </c>
      <c r="D32" s="112" t="s">
        <v>171</v>
      </c>
      <c r="E32" s="113" t="s">
        <v>177</v>
      </c>
      <c r="F32" s="1"/>
    </row>
    <row r="33" spans="1:6" s="89" customFormat="1" x14ac:dyDescent="0.2">
      <c r="A33" s="114">
        <v>43404</v>
      </c>
      <c r="B33" s="111">
        <v>123.77</v>
      </c>
      <c r="C33" s="112" t="s">
        <v>176</v>
      </c>
      <c r="D33" s="112" t="s">
        <v>169</v>
      </c>
      <c r="E33" s="113" t="s">
        <v>177</v>
      </c>
      <c r="F33" s="1"/>
    </row>
    <row r="34" spans="1:6" s="89" customFormat="1" x14ac:dyDescent="0.2">
      <c r="A34" s="114">
        <v>43405</v>
      </c>
      <c r="B34" s="111">
        <v>20.350000000000001</v>
      </c>
      <c r="C34" s="112" t="s">
        <v>176</v>
      </c>
      <c r="D34" s="112" t="s">
        <v>171</v>
      </c>
      <c r="E34" s="113" t="s">
        <v>177</v>
      </c>
      <c r="F34" s="1"/>
    </row>
    <row r="35" spans="1:6" s="89" customFormat="1" x14ac:dyDescent="0.2">
      <c r="A35" s="114">
        <v>43406</v>
      </c>
      <c r="B35" s="111">
        <v>107.91</v>
      </c>
      <c r="C35" s="112" t="s">
        <v>176</v>
      </c>
      <c r="D35" s="112" t="s">
        <v>169</v>
      </c>
      <c r="E35" s="113" t="s">
        <v>177</v>
      </c>
      <c r="F35" s="1"/>
    </row>
    <row r="36" spans="1:6" s="89" customFormat="1" x14ac:dyDescent="0.2">
      <c r="A36" s="114">
        <v>43406</v>
      </c>
      <c r="B36" s="111">
        <v>48.56</v>
      </c>
      <c r="C36" s="112" t="s">
        <v>176</v>
      </c>
      <c r="D36" s="112" t="s">
        <v>171</v>
      </c>
      <c r="E36" s="113" t="s">
        <v>177</v>
      </c>
      <c r="F36" s="1"/>
    </row>
    <row r="37" spans="1:6" s="89" customFormat="1" x14ac:dyDescent="0.2">
      <c r="A37" s="114">
        <v>43406</v>
      </c>
      <c r="B37" s="111">
        <v>187.63</v>
      </c>
      <c r="C37" s="112" t="s">
        <v>176</v>
      </c>
      <c r="D37" s="112" t="s">
        <v>179</v>
      </c>
      <c r="E37" s="113" t="s">
        <v>177</v>
      </c>
      <c r="F37" s="1"/>
    </row>
    <row r="38" spans="1:6" s="89" customFormat="1" x14ac:dyDescent="0.2">
      <c r="A38" s="114">
        <v>43408</v>
      </c>
      <c r="B38" s="111">
        <v>73.7</v>
      </c>
      <c r="C38" s="112" t="s">
        <v>176</v>
      </c>
      <c r="D38" s="112" t="s">
        <v>169</v>
      </c>
      <c r="E38" s="113" t="s">
        <v>177</v>
      </c>
      <c r="F38" s="1"/>
    </row>
    <row r="39" spans="1:6" s="89" customFormat="1" x14ac:dyDescent="0.2">
      <c r="A39" s="114">
        <v>43409</v>
      </c>
      <c r="B39" s="111">
        <v>37.03</v>
      </c>
      <c r="C39" s="112" t="s">
        <v>180</v>
      </c>
      <c r="D39" s="112" t="s">
        <v>181</v>
      </c>
      <c r="E39" s="113" t="s">
        <v>182</v>
      </c>
      <c r="F39" s="1"/>
    </row>
    <row r="40" spans="1:6" s="89" customFormat="1" x14ac:dyDescent="0.2">
      <c r="A40" s="114">
        <v>43414</v>
      </c>
      <c r="B40" s="111">
        <v>2564.4</v>
      </c>
      <c r="C40" s="112" t="s">
        <v>180</v>
      </c>
      <c r="D40" s="112" t="s">
        <v>173</v>
      </c>
      <c r="E40" s="113" t="s">
        <v>182</v>
      </c>
      <c r="F40" s="1"/>
    </row>
    <row r="41" spans="1:6" s="89" customFormat="1" x14ac:dyDescent="0.2">
      <c r="A41" s="114">
        <v>43414</v>
      </c>
      <c r="B41" s="111">
        <v>74.099999999999994</v>
      </c>
      <c r="C41" s="112" t="s">
        <v>180</v>
      </c>
      <c r="D41" s="112" t="s">
        <v>169</v>
      </c>
      <c r="E41" s="113" t="s">
        <v>182</v>
      </c>
      <c r="F41" s="1"/>
    </row>
    <row r="42" spans="1:6" s="89" customFormat="1" x14ac:dyDescent="0.2">
      <c r="A42" s="114">
        <v>43415</v>
      </c>
      <c r="B42" s="111">
        <v>21.11</v>
      </c>
      <c r="C42" s="112" t="s">
        <v>180</v>
      </c>
      <c r="D42" s="112" t="s">
        <v>183</v>
      </c>
      <c r="E42" s="113" t="s">
        <v>182</v>
      </c>
      <c r="F42" s="1"/>
    </row>
    <row r="43" spans="1:6" s="89" customFormat="1" x14ac:dyDescent="0.2">
      <c r="A43" s="114">
        <v>43415</v>
      </c>
      <c r="B43" s="111">
        <v>36.03</v>
      </c>
      <c r="C43" s="112" t="s">
        <v>180</v>
      </c>
      <c r="D43" s="112" t="s">
        <v>169</v>
      </c>
      <c r="E43" s="113" t="s">
        <v>182</v>
      </c>
      <c r="F43" s="1"/>
    </row>
    <row r="44" spans="1:6" s="89" customFormat="1" x14ac:dyDescent="0.2">
      <c r="A44" s="114">
        <v>43420</v>
      </c>
      <c r="B44" s="111">
        <v>1364.22</v>
      </c>
      <c r="C44" s="112" t="s">
        <v>180</v>
      </c>
      <c r="D44" s="112" t="s">
        <v>172</v>
      </c>
      <c r="E44" s="113" t="s">
        <v>182</v>
      </c>
      <c r="F44" s="1"/>
    </row>
    <row r="45" spans="1:6" s="89" customFormat="1" x14ac:dyDescent="0.2">
      <c r="A45" s="114">
        <v>43420</v>
      </c>
      <c r="B45" s="111">
        <v>51.19</v>
      </c>
      <c r="C45" s="112" t="s">
        <v>180</v>
      </c>
      <c r="D45" s="112" t="s">
        <v>169</v>
      </c>
      <c r="E45" s="113" t="s">
        <v>182</v>
      </c>
      <c r="F45" s="1"/>
    </row>
    <row r="46" spans="1:6" s="89" customFormat="1" x14ac:dyDescent="0.2">
      <c r="A46" s="114">
        <v>43422</v>
      </c>
      <c r="B46" s="111">
        <v>70.900000000000006</v>
      </c>
      <c r="C46" s="112" t="s">
        <v>180</v>
      </c>
      <c r="D46" s="112" t="s">
        <v>169</v>
      </c>
      <c r="E46" s="113" t="s">
        <v>182</v>
      </c>
      <c r="F46" s="1"/>
    </row>
    <row r="47" spans="1:6" s="89" customFormat="1" x14ac:dyDescent="0.2">
      <c r="A47" s="114">
        <v>43532</v>
      </c>
      <c r="B47" s="111">
        <v>6917.9</v>
      </c>
      <c r="C47" s="112" t="s">
        <v>184</v>
      </c>
      <c r="D47" s="112" t="s">
        <v>173</v>
      </c>
      <c r="E47" s="113" t="s">
        <v>185</v>
      </c>
      <c r="F47" s="1"/>
    </row>
    <row r="48" spans="1:6" s="89" customFormat="1" x14ac:dyDescent="0.2">
      <c r="A48" s="114">
        <v>43534</v>
      </c>
      <c r="B48" s="111">
        <v>31.63</v>
      </c>
      <c r="C48" s="112" t="s">
        <v>184</v>
      </c>
      <c r="D48" s="112" t="s">
        <v>186</v>
      </c>
      <c r="E48" s="113" t="s">
        <v>185</v>
      </c>
      <c r="F48" s="1"/>
    </row>
    <row r="49" spans="1:6" s="89" customFormat="1" x14ac:dyDescent="0.2">
      <c r="A49" s="114">
        <v>43534</v>
      </c>
      <c r="B49" s="111">
        <v>40.65</v>
      </c>
      <c r="C49" s="112" t="s">
        <v>184</v>
      </c>
      <c r="D49" s="112" t="s">
        <v>186</v>
      </c>
      <c r="E49" s="113" t="s">
        <v>185</v>
      </c>
      <c r="F49" s="1"/>
    </row>
    <row r="50" spans="1:6" s="89" customFormat="1" x14ac:dyDescent="0.2">
      <c r="A50" s="114">
        <v>43534</v>
      </c>
      <c r="B50" s="111">
        <v>30.11</v>
      </c>
      <c r="C50" s="112" t="s">
        <v>184</v>
      </c>
      <c r="D50" s="112" t="s">
        <v>169</v>
      </c>
      <c r="E50" s="113" t="s">
        <v>185</v>
      </c>
      <c r="F50" s="1"/>
    </row>
    <row r="51" spans="1:6" s="89" customFormat="1" x14ac:dyDescent="0.2">
      <c r="A51" s="114">
        <v>43535</v>
      </c>
      <c r="B51" s="111">
        <v>28.48</v>
      </c>
      <c r="C51" s="112" t="s">
        <v>184</v>
      </c>
      <c r="D51" s="112" t="s">
        <v>169</v>
      </c>
      <c r="E51" s="113" t="s">
        <v>185</v>
      </c>
      <c r="F51" s="1"/>
    </row>
    <row r="52" spans="1:6" s="89" customFormat="1" x14ac:dyDescent="0.2">
      <c r="A52" s="114">
        <v>43536</v>
      </c>
      <c r="B52" s="111">
        <v>111.15</v>
      </c>
      <c r="C52" s="112" t="s">
        <v>184</v>
      </c>
      <c r="D52" s="112" t="s">
        <v>171</v>
      </c>
      <c r="E52" s="113" t="s">
        <v>185</v>
      </c>
      <c r="F52" s="1"/>
    </row>
    <row r="53" spans="1:6" s="89" customFormat="1" x14ac:dyDescent="0.2">
      <c r="A53" s="114">
        <v>43537</v>
      </c>
      <c r="B53" s="111">
        <v>23.49</v>
      </c>
      <c r="C53" s="112" t="s">
        <v>184</v>
      </c>
      <c r="D53" s="112" t="s">
        <v>171</v>
      </c>
      <c r="E53" s="113" t="s">
        <v>185</v>
      </c>
      <c r="F53" s="1"/>
    </row>
    <row r="54" spans="1:6" s="89" customFormat="1" x14ac:dyDescent="0.2">
      <c r="A54" s="114">
        <v>43538</v>
      </c>
      <c r="B54" s="111">
        <v>40.450000000000003</v>
      </c>
      <c r="C54" s="112" t="s">
        <v>184</v>
      </c>
      <c r="D54" s="112" t="s">
        <v>186</v>
      </c>
      <c r="E54" s="113" t="s">
        <v>185</v>
      </c>
      <c r="F54" s="1"/>
    </row>
    <row r="55" spans="1:6" s="89" customFormat="1" x14ac:dyDescent="0.2">
      <c r="A55" s="114">
        <v>43538</v>
      </c>
      <c r="B55" s="111">
        <v>37.159999999999997</v>
      </c>
      <c r="C55" s="112" t="s">
        <v>184</v>
      </c>
      <c r="D55" s="112" t="s">
        <v>169</v>
      </c>
      <c r="E55" s="113" t="s">
        <v>185</v>
      </c>
      <c r="F55" s="1"/>
    </row>
    <row r="56" spans="1:6" s="89" customFormat="1" x14ac:dyDescent="0.2">
      <c r="A56" s="114">
        <v>43538</v>
      </c>
      <c r="B56" s="111">
        <v>1097.5</v>
      </c>
      <c r="C56" s="112" t="s">
        <v>184</v>
      </c>
      <c r="D56" s="112" t="s">
        <v>172</v>
      </c>
      <c r="E56" s="113" t="s">
        <v>185</v>
      </c>
      <c r="F56" s="1"/>
    </row>
    <row r="57" spans="1:6" s="89" customFormat="1" x14ac:dyDescent="0.2">
      <c r="A57" s="114">
        <v>43543</v>
      </c>
      <c r="B57" s="111">
        <v>85.1</v>
      </c>
      <c r="C57" s="112" t="s">
        <v>184</v>
      </c>
      <c r="D57" s="112" t="s">
        <v>169</v>
      </c>
      <c r="E57" s="113" t="s">
        <v>185</v>
      </c>
      <c r="F57" s="1"/>
    </row>
    <row r="58" spans="1:6" s="89" customFormat="1" x14ac:dyDescent="0.2">
      <c r="A58" s="114">
        <v>43559</v>
      </c>
      <c r="B58" s="111">
        <v>23.84</v>
      </c>
      <c r="C58" s="112" t="s">
        <v>187</v>
      </c>
      <c r="D58" s="112" t="s">
        <v>169</v>
      </c>
      <c r="E58" s="113" t="s">
        <v>188</v>
      </c>
      <c r="F58" s="1"/>
    </row>
    <row r="59" spans="1:6" s="89" customFormat="1" x14ac:dyDescent="0.2">
      <c r="A59" s="114">
        <v>43587</v>
      </c>
      <c r="B59" s="111">
        <v>1136.7</v>
      </c>
      <c r="C59" s="112" t="s">
        <v>187</v>
      </c>
      <c r="D59" s="112" t="s">
        <v>173</v>
      </c>
      <c r="E59" s="113" t="s">
        <v>188</v>
      </c>
      <c r="F59" s="1"/>
    </row>
    <row r="60" spans="1:6" s="89" customFormat="1" x14ac:dyDescent="0.2">
      <c r="A60" s="114">
        <v>43587</v>
      </c>
      <c r="B60" s="111">
        <v>53.2</v>
      </c>
      <c r="C60" s="112" t="s">
        <v>187</v>
      </c>
      <c r="D60" s="112" t="s">
        <v>169</v>
      </c>
      <c r="E60" s="113" t="s">
        <v>188</v>
      </c>
      <c r="F60" s="1"/>
    </row>
    <row r="61" spans="1:6" s="89" customFormat="1" x14ac:dyDescent="0.2">
      <c r="A61" s="114">
        <v>43591</v>
      </c>
      <c r="B61" s="111">
        <v>24.35</v>
      </c>
      <c r="C61" s="112" t="s">
        <v>187</v>
      </c>
      <c r="D61" s="112" t="s">
        <v>169</v>
      </c>
      <c r="E61" s="113" t="s">
        <v>188</v>
      </c>
      <c r="F61" s="1"/>
    </row>
    <row r="62" spans="1:6" s="89" customFormat="1" x14ac:dyDescent="0.2">
      <c r="A62" s="114">
        <v>43592</v>
      </c>
      <c r="B62" s="111">
        <v>7.69</v>
      </c>
      <c r="C62" s="112" t="s">
        <v>187</v>
      </c>
      <c r="D62" s="112" t="s">
        <v>189</v>
      </c>
      <c r="E62" s="113" t="s">
        <v>188</v>
      </c>
      <c r="F62" s="1"/>
    </row>
    <row r="63" spans="1:6" s="89" customFormat="1" x14ac:dyDescent="0.2">
      <c r="A63" s="114">
        <v>43592</v>
      </c>
      <c r="B63" s="111">
        <v>7.69</v>
      </c>
      <c r="C63" s="112" t="s">
        <v>187</v>
      </c>
      <c r="D63" s="112" t="s">
        <v>189</v>
      </c>
      <c r="E63" s="113" t="s">
        <v>188</v>
      </c>
      <c r="F63" s="1"/>
    </row>
    <row r="64" spans="1:6" s="89" customFormat="1" x14ac:dyDescent="0.2">
      <c r="A64" s="114">
        <v>43593</v>
      </c>
      <c r="B64" s="111">
        <v>61.7</v>
      </c>
      <c r="C64" s="112" t="s">
        <v>187</v>
      </c>
      <c r="D64" s="112" t="s">
        <v>169</v>
      </c>
      <c r="E64" s="113" t="s">
        <v>188</v>
      </c>
      <c r="F64" s="1"/>
    </row>
    <row r="65" spans="1:6" s="89" customFormat="1" x14ac:dyDescent="0.2">
      <c r="A65" s="114">
        <v>43618</v>
      </c>
      <c r="B65" s="111">
        <v>7389.2</v>
      </c>
      <c r="C65" s="112" t="s">
        <v>190</v>
      </c>
      <c r="D65" s="112" t="s">
        <v>173</v>
      </c>
      <c r="E65" s="113" t="s">
        <v>191</v>
      </c>
      <c r="F65" s="1"/>
    </row>
    <row r="66" spans="1:6" s="89" customFormat="1" x14ac:dyDescent="0.2">
      <c r="A66" s="114">
        <v>43619</v>
      </c>
      <c r="B66" s="111">
        <v>32.020000000000003</v>
      </c>
      <c r="C66" s="112" t="s">
        <v>190</v>
      </c>
      <c r="D66" s="112" t="s">
        <v>169</v>
      </c>
      <c r="E66" s="113" t="s">
        <v>191</v>
      </c>
      <c r="F66" s="1"/>
    </row>
    <row r="67" spans="1:6" s="89" customFormat="1" x14ac:dyDescent="0.2">
      <c r="A67" s="114">
        <v>43619</v>
      </c>
      <c r="B67" s="111">
        <v>32.4</v>
      </c>
      <c r="C67" s="112" t="s">
        <v>190</v>
      </c>
      <c r="D67" s="112" t="s">
        <v>169</v>
      </c>
      <c r="E67" s="113" t="s">
        <v>191</v>
      </c>
      <c r="F67" s="1"/>
    </row>
    <row r="68" spans="1:6" s="89" customFormat="1" x14ac:dyDescent="0.2">
      <c r="A68" s="114">
        <v>43619</v>
      </c>
      <c r="B68" s="111">
        <v>1372.86</v>
      </c>
      <c r="C68" s="112" t="s">
        <v>190</v>
      </c>
      <c r="D68" s="112" t="s">
        <v>172</v>
      </c>
      <c r="E68" s="113" t="s">
        <v>191</v>
      </c>
      <c r="F68" s="1"/>
    </row>
    <row r="69" spans="1:6" s="89" customFormat="1" x14ac:dyDescent="0.2">
      <c r="A69" s="114">
        <v>43620</v>
      </c>
      <c r="B69" s="111">
        <v>17.399999999999999</v>
      </c>
      <c r="C69" s="112" t="s">
        <v>190</v>
      </c>
      <c r="D69" s="112" t="s">
        <v>171</v>
      </c>
      <c r="E69" s="113" t="s">
        <v>191</v>
      </c>
      <c r="F69" s="1"/>
    </row>
    <row r="70" spans="1:6" s="89" customFormat="1" x14ac:dyDescent="0.2">
      <c r="A70" s="114">
        <v>43620</v>
      </c>
      <c r="B70" s="111">
        <v>25.12</v>
      </c>
      <c r="C70" s="112" t="s">
        <v>190</v>
      </c>
      <c r="D70" s="112" t="s">
        <v>169</v>
      </c>
      <c r="E70" s="113" t="s">
        <v>191</v>
      </c>
      <c r="F70" s="1"/>
    </row>
    <row r="71" spans="1:6" s="89" customFormat="1" x14ac:dyDescent="0.2">
      <c r="A71" s="114">
        <v>43620</v>
      </c>
      <c r="B71" s="111">
        <v>89.72</v>
      </c>
      <c r="C71" s="112" t="s">
        <v>190</v>
      </c>
      <c r="D71" s="112" t="s">
        <v>171</v>
      </c>
      <c r="E71" s="113" t="s">
        <v>191</v>
      </c>
      <c r="F71" s="1"/>
    </row>
    <row r="72" spans="1:6" s="89" customFormat="1" x14ac:dyDescent="0.2">
      <c r="A72" s="114">
        <v>43621</v>
      </c>
      <c r="B72" s="111">
        <v>17.89</v>
      </c>
      <c r="C72" s="112" t="s">
        <v>190</v>
      </c>
      <c r="D72" s="112" t="s">
        <v>171</v>
      </c>
      <c r="E72" s="113" t="s">
        <v>191</v>
      </c>
      <c r="F72" s="1"/>
    </row>
    <row r="73" spans="1:6" s="89" customFormat="1" ht="12.75" customHeight="1" x14ac:dyDescent="0.2">
      <c r="A73" s="114">
        <v>43622</v>
      </c>
      <c r="B73" s="111">
        <v>12.82</v>
      </c>
      <c r="C73" s="112" t="s">
        <v>190</v>
      </c>
      <c r="D73" s="112" t="s">
        <v>192</v>
      </c>
      <c r="E73" s="113" t="s">
        <v>191</v>
      </c>
      <c r="F73" s="1"/>
    </row>
    <row r="74" spans="1:6" s="89" customFormat="1" x14ac:dyDescent="0.2">
      <c r="A74" s="110">
        <v>43622</v>
      </c>
      <c r="B74" s="111">
        <v>28.75</v>
      </c>
      <c r="C74" s="112" t="s">
        <v>190</v>
      </c>
      <c r="D74" s="112" t="s">
        <v>171</v>
      </c>
      <c r="E74" s="113" t="s">
        <v>191</v>
      </c>
      <c r="F74" s="1"/>
    </row>
    <row r="75" spans="1:6" s="89" customFormat="1" x14ac:dyDescent="0.2">
      <c r="A75" s="110">
        <v>43623</v>
      </c>
      <c r="B75" s="111">
        <v>28.39</v>
      </c>
      <c r="C75" s="112" t="s">
        <v>190</v>
      </c>
      <c r="D75" s="112" t="s">
        <v>171</v>
      </c>
      <c r="E75" s="113" t="s">
        <v>191</v>
      </c>
      <c r="F75" s="1"/>
    </row>
    <row r="76" spans="1:6" s="89" customFormat="1" hidden="1" x14ac:dyDescent="0.2">
      <c r="A76" s="124"/>
      <c r="B76" s="125"/>
      <c r="C76" s="126"/>
      <c r="D76" s="126"/>
      <c r="E76" s="127"/>
      <c r="F76" s="1"/>
    </row>
    <row r="77" spans="1:6" ht="19.5" customHeight="1" x14ac:dyDescent="0.2">
      <c r="A77" s="128" t="s">
        <v>154</v>
      </c>
      <c r="B77" s="129">
        <f>SUM(B12:B76)</f>
        <v>39394.680000000008</v>
      </c>
      <c r="C77" s="130" t="str">
        <f>IF(SUBTOTAL(3,B12:B76)=SUBTOTAL(103,B12:B76),'Summary and sign-off'!$A$47,'Summary and sign-off'!$A$48)</f>
        <v>Check - there are no hidden rows with data</v>
      </c>
      <c r="D77" s="163" t="str">
        <f>IF('Summary and sign-off'!F54='Summary and sign-off'!F53,'Summary and sign-off'!A50,'Summary and sign-off'!A49)</f>
        <v>Check - each entry provides sufficient information</v>
      </c>
      <c r="E77" s="163"/>
      <c r="F77" s="48"/>
    </row>
    <row r="78" spans="1:6" ht="10.5" customHeight="1" x14ac:dyDescent="0.2">
      <c r="A78" s="29"/>
      <c r="B78" s="24"/>
      <c r="C78" s="29"/>
      <c r="D78" s="29"/>
      <c r="E78" s="29"/>
      <c r="F78" s="29"/>
    </row>
    <row r="79" spans="1:6" ht="24.75" customHeight="1" x14ac:dyDescent="0.2">
      <c r="A79" s="164" t="s">
        <v>92</v>
      </c>
      <c r="B79" s="164"/>
      <c r="C79" s="164"/>
      <c r="D79" s="164"/>
      <c r="E79" s="164"/>
      <c r="F79" s="49"/>
    </row>
    <row r="80" spans="1:6" ht="27" customHeight="1" x14ac:dyDescent="0.2">
      <c r="A80" s="37" t="s">
        <v>49</v>
      </c>
      <c r="B80" s="37" t="s">
        <v>31</v>
      </c>
      <c r="C80" s="37" t="s">
        <v>146</v>
      </c>
      <c r="D80" s="37" t="s">
        <v>102</v>
      </c>
      <c r="E80" s="37" t="s">
        <v>76</v>
      </c>
      <c r="F80" s="50"/>
    </row>
    <row r="81" spans="1:6" s="89" customFormat="1" hidden="1" x14ac:dyDescent="0.2">
      <c r="A81" s="114"/>
      <c r="B81" s="111"/>
      <c r="C81" s="112"/>
      <c r="D81" s="112"/>
      <c r="E81" s="113"/>
      <c r="F81" s="1"/>
    </row>
    <row r="82" spans="1:6" s="89" customFormat="1" x14ac:dyDescent="0.2">
      <c r="A82" s="114">
        <v>43307</v>
      </c>
      <c r="B82" s="111">
        <v>42.7</v>
      </c>
      <c r="C82" s="112" t="s">
        <v>193</v>
      </c>
      <c r="D82" s="112" t="s">
        <v>194</v>
      </c>
      <c r="E82" s="113" t="s">
        <v>195</v>
      </c>
      <c r="F82" s="1"/>
    </row>
    <row r="83" spans="1:6" s="89" customFormat="1" x14ac:dyDescent="0.2">
      <c r="A83" s="114">
        <v>43307</v>
      </c>
      <c r="B83" s="111">
        <v>447.65</v>
      </c>
      <c r="C83" s="112" t="s">
        <v>193</v>
      </c>
      <c r="D83" s="112" t="s">
        <v>196</v>
      </c>
      <c r="E83" s="113" t="s">
        <v>195</v>
      </c>
      <c r="F83" s="1"/>
    </row>
    <row r="84" spans="1:6" s="89" customFormat="1" x14ac:dyDescent="0.2">
      <c r="A84" s="114">
        <v>43307</v>
      </c>
      <c r="B84" s="111">
        <v>31</v>
      </c>
      <c r="C84" s="112" t="s">
        <v>193</v>
      </c>
      <c r="D84" s="112" t="s">
        <v>194</v>
      </c>
      <c r="E84" s="113" t="s">
        <v>195</v>
      </c>
      <c r="F84" s="1"/>
    </row>
    <row r="85" spans="1:6" s="89" customFormat="1" x14ac:dyDescent="0.2">
      <c r="A85" s="114">
        <v>43307</v>
      </c>
      <c r="B85" s="111">
        <v>78.5</v>
      </c>
      <c r="C85" s="112" t="s">
        <v>193</v>
      </c>
      <c r="D85" s="112" t="s">
        <v>194</v>
      </c>
      <c r="E85" s="113" t="s">
        <v>195</v>
      </c>
      <c r="F85" s="1"/>
    </row>
    <row r="86" spans="1:6" s="89" customFormat="1" x14ac:dyDescent="0.2">
      <c r="A86" s="114">
        <v>43307</v>
      </c>
      <c r="B86" s="111">
        <v>82.9</v>
      </c>
      <c r="C86" s="112" t="s">
        <v>193</v>
      </c>
      <c r="D86" s="112" t="s">
        <v>194</v>
      </c>
      <c r="E86" s="113" t="s">
        <v>195</v>
      </c>
      <c r="F86" s="1"/>
    </row>
    <row r="87" spans="1:6" s="89" customFormat="1" x14ac:dyDescent="0.2">
      <c r="A87" s="114">
        <v>43341</v>
      </c>
      <c r="B87" s="111">
        <v>32</v>
      </c>
      <c r="C87" s="112" t="s">
        <v>197</v>
      </c>
      <c r="D87" s="112" t="s">
        <v>198</v>
      </c>
      <c r="E87" s="113" t="s">
        <v>195</v>
      </c>
      <c r="F87" s="1"/>
    </row>
    <row r="88" spans="1:6" s="89" customFormat="1" x14ac:dyDescent="0.2">
      <c r="A88" s="114">
        <v>43341</v>
      </c>
      <c r="B88" s="111">
        <v>440</v>
      </c>
      <c r="C88" s="112" t="s">
        <v>197</v>
      </c>
      <c r="D88" s="112" t="s">
        <v>196</v>
      </c>
      <c r="E88" s="113" t="s">
        <v>195</v>
      </c>
      <c r="F88" s="1"/>
    </row>
    <row r="89" spans="1:6" s="89" customFormat="1" x14ac:dyDescent="0.2">
      <c r="A89" s="114">
        <v>43342</v>
      </c>
      <c r="B89" s="111">
        <v>18.5</v>
      </c>
      <c r="C89" s="112" t="s">
        <v>197</v>
      </c>
      <c r="D89" s="112" t="s">
        <v>198</v>
      </c>
      <c r="E89" s="113" t="s">
        <v>195</v>
      </c>
      <c r="F89" s="1"/>
    </row>
    <row r="90" spans="1:6" s="89" customFormat="1" x14ac:dyDescent="0.2">
      <c r="A90" s="114">
        <v>43342</v>
      </c>
      <c r="B90" s="111">
        <v>39.200000000000003</v>
      </c>
      <c r="C90" s="112" t="s">
        <v>197</v>
      </c>
      <c r="D90" s="112" t="s">
        <v>194</v>
      </c>
      <c r="E90" s="113" t="s">
        <v>195</v>
      </c>
      <c r="F90" s="1"/>
    </row>
    <row r="91" spans="1:6" s="89" customFormat="1" x14ac:dyDescent="0.2">
      <c r="A91" s="114">
        <v>43341</v>
      </c>
      <c r="B91" s="111">
        <v>206.1</v>
      </c>
      <c r="C91" s="112" t="s">
        <v>197</v>
      </c>
      <c r="D91" s="112" t="s">
        <v>199</v>
      </c>
      <c r="E91" s="113" t="s">
        <v>195</v>
      </c>
      <c r="F91" s="1"/>
    </row>
    <row r="92" spans="1:6" s="89" customFormat="1" x14ac:dyDescent="0.2">
      <c r="A92" s="114">
        <v>43343</v>
      </c>
      <c r="B92" s="111">
        <v>59</v>
      </c>
      <c r="C92" s="112" t="s">
        <v>197</v>
      </c>
      <c r="D92" s="112" t="s">
        <v>200</v>
      </c>
      <c r="E92" s="113" t="s">
        <v>201</v>
      </c>
      <c r="F92" s="1"/>
    </row>
    <row r="93" spans="1:6" s="89" customFormat="1" x14ac:dyDescent="0.2">
      <c r="A93" s="114">
        <v>43350</v>
      </c>
      <c r="B93" s="111">
        <v>278</v>
      </c>
      <c r="C93" s="112" t="s">
        <v>202</v>
      </c>
      <c r="D93" s="112" t="s">
        <v>196</v>
      </c>
      <c r="E93" s="113" t="s">
        <v>195</v>
      </c>
      <c r="F93" s="1"/>
    </row>
    <row r="94" spans="1:6" s="89" customFormat="1" x14ac:dyDescent="0.2">
      <c r="A94" s="114">
        <v>43374</v>
      </c>
      <c r="B94" s="111">
        <v>25.8</v>
      </c>
      <c r="C94" s="112" t="s">
        <v>202</v>
      </c>
      <c r="D94" s="112" t="s">
        <v>198</v>
      </c>
      <c r="E94" s="113" t="s">
        <v>195</v>
      </c>
      <c r="F94" s="1"/>
    </row>
    <row r="95" spans="1:6" s="89" customFormat="1" x14ac:dyDescent="0.2">
      <c r="A95" s="114">
        <v>43374</v>
      </c>
      <c r="B95" s="111">
        <v>19.399999999999999</v>
      </c>
      <c r="C95" s="112" t="s">
        <v>202</v>
      </c>
      <c r="D95" s="112" t="s">
        <v>194</v>
      </c>
      <c r="E95" s="113" t="s">
        <v>195</v>
      </c>
      <c r="F95" s="1"/>
    </row>
    <row r="96" spans="1:6" s="89" customFormat="1" x14ac:dyDescent="0.2">
      <c r="A96" s="114">
        <v>43374</v>
      </c>
      <c r="B96" s="111">
        <v>49.1</v>
      </c>
      <c r="C96" s="112" t="s">
        <v>202</v>
      </c>
      <c r="D96" s="112" t="s">
        <v>194</v>
      </c>
      <c r="E96" s="113" t="s">
        <v>195</v>
      </c>
      <c r="F96" s="1"/>
    </row>
    <row r="97" spans="1:6" s="89" customFormat="1" x14ac:dyDescent="0.2">
      <c r="A97" s="114">
        <v>43374</v>
      </c>
      <c r="B97" s="111">
        <v>69</v>
      </c>
      <c r="C97" s="112" t="s">
        <v>202</v>
      </c>
      <c r="D97" s="112" t="s">
        <v>194</v>
      </c>
      <c r="E97" s="113" t="s">
        <v>201</v>
      </c>
      <c r="F97" s="1"/>
    </row>
    <row r="98" spans="1:6" s="89" customFormat="1" x14ac:dyDescent="0.2">
      <c r="A98" s="114">
        <v>43374</v>
      </c>
      <c r="B98" s="111">
        <v>29.8</v>
      </c>
      <c r="C98" s="112" t="s">
        <v>202</v>
      </c>
      <c r="D98" s="112" t="s">
        <v>194</v>
      </c>
      <c r="E98" s="113" t="s">
        <v>195</v>
      </c>
      <c r="F98" s="1"/>
    </row>
    <row r="99" spans="1:6" s="89" customFormat="1" x14ac:dyDescent="0.2">
      <c r="A99" s="114">
        <v>43374</v>
      </c>
      <c r="B99" s="111">
        <v>72.599999999999994</v>
      </c>
      <c r="C99" s="112" t="s">
        <v>202</v>
      </c>
      <c r="D99" s="112" t="s">
        <v>194</v>
      </c>
      <c r="E99" s="113" t="s">
        <v>201</v>
      </c>
      <c r="F99" s="1"/>
    </row>
    <row r="100" spans="1:6" s="89" customFormat="1" x14ac:dyDescent="0.2">
      <c r="A100" s="114">
        <v>43397</v>
      </c>
      <c r="B100" s="111">
        <v>257.7</v>
      </c>
      <c r="C100" s="112" t="s">
        <v>203</v>
      </c>
      <c r="D100" s="112" t="s">
        <v>204</v>
      </c>
      <c r="E100" s="113" t="s">
        <v>195</v>
      </c>
      <c r="F100" s="1"/>
    </row>
    <row r="101" spans="1:6" s="89" customFormat="1" x14ac:dyDescent="0.2">
      <c r="A101" s="114">
        <v>43398</v>
      </c>
      <c r="B101" s="111">
        <v>317.3</v>
      </c>
      <c r="C101" s="112" t="s">
        <v>205</v>
      </c>
      <c r="D101" s="112" t="s">
        <v>204</v>
      </c>
      <c r="E101" s="113" t="s">
        <v>195</v>
      </c>
      <c r="F101" s="1"/>
    </row>
    <row r="102" spans="1:6" s="89" customFormat="1" x14ac:dyDescent="0.2">
      <c r="A102" s="114">
        <v>43426</v>
      </c>
      <c r="B102" s="111">
        <v>51.3</v>
      </c>
      <c r="C102" s="112" t="s">
        <v>206</v>
      </c>
      <c r="D102" s="112" t="s">
        <v>194</v>
      </c>
      <c r="E102" s="113" t="s">
        <v>195</v>
      </c>
      <c r="F102" s="1"/>
    </row>
    <row r="103" spans="1:6" s="89" customFormat="1" x14ac:dyDescent="0.2">
      <c r="A103" s="114">
        <v>43426</v>
      </c>
      <c r="B103" s="111">
        <v>68.3</v>
      </c>
      <c r="C103" s="112" t="s">
        <v>206</v>
      </c>
      <c r="D103" s="112" t="s">
        <v>194</v>
      </c>
      <c r="E103" s="113" t="s">
        <v>201</v>
      </c>
      <c r="F103" s="1"/>
    </row>
    <row r="104" spans="1:6" s="89" customFormat="1" x14ac:dyDescent="0.2">
      <c r="A104" s="114">
        <v>43426</v>
      </c>
      <c r="B104" s="111">
        <v>76.5</v>
      </c>
      <c r="C104" s="112" t="s">
        <v>206</v>
      </c>
      <c r="D104" s="112" t="s">
        <v>194</v>
      </c>
      <c r="E104" s="113" t="s">
        <v>201</v>
      </c>
      <c r="F104" s="1"/>
    </row>
    <row r="105" spans="1:6" s="89" customFormat="1" x14ac:dyDescent="0.2">
      <c r="A105" s="114">
        <v>43432</v>
      </c>
      <c r="B105" s="111">
        <v>496.65</v>
      </c>
      <c r="C105" s="112" t="s">
        <v>207</v>
      </c>
      <c r="D105" s="112" t="s">
        <v>204</v>
      </c>
      <c r="E105" s="113" t="s">
        <v>195</v>
      </c>
      <c r="F105" s="1"/>
    </row>
    <row r="106" spans="1:6" s="89" customFormat="1" x14ac:dyDescent="0.2">
      <c r="A106" s="114">
        <v>43432</v>
      </c>
      <c r="B106" s="111">
        <v>42</v>
      </c>
      <c r="C106" s="112" t="s">
        <v>207</v>
      </c>
      <c r="D106" s="112" t="s">
        <v>194</v>
      </c>
      <c r="E106" s="113" t="s">
        <v>195</v>
      </c>
      <c r="F106" s="1"/>
    </row>
    <row r="107" spans="1:6" s="89" customFormat="1" x14ac:dyDescent="0.2">
      <c r="A107" s="114">
        <v>43432</v>
      </c>
      <c r="B107" s="111">
        <v>34.200000000000003</v>
      </c>
      <c r="C107" s="112" t="s">
        <v>207</v>
      </c>
      <c r="D107" s="112" t="s">
        <v>194</v>
      </c>
      <c r="E107" s="113" t="s">
        <v>195</v>
      </c>
      <c r="F107" s="1"/>
    </row>
    <row r="108" spans="1:6" s="89" customFormat="1" x14ac:dyDescent="0.2">
      <c r="A108" s="114">
        <v>43432</v>
      </c>
      <c r="B108" s="111">
        <v>34.96</v>
      </c>
      <c r="C108" s="112" t="s">
        <v>207</v>
      </c>
      <c r="D108" s="112" t="s">
        <v>208</v>
      </c>
      <c r="E108" s="113" t="s">
        <v>201</v>
      </c>
      <c r="F108" s="1"/>
    </row>
    <row r="109" spans="1:6" s="89" customFormat="1" x14ac:dyDescent="0.2">
      <c r="A109" s="114">
        <v>43432</v>
      </c>
      <c r="B109" s="111">
        <v>59</v>
      </c>
      <c r="C109" s="112" t="s">
        <v>207</v>
      </c>
      <c r="D109" s="112" t="s">
        <v>209</v>
      </c>
      <c r="E109" s="113" t="s">
        <v>201</v>
      </c>
      <c r="F109" s="1"/>
    </row>
    <row r="110" spans="1:6" s="89" customFormat="1" x14ac:dyDescent="0.2">
      <c r="A110" s="114">
        <v>43490</v>
      </c>
      <c r="B110" s="111">
        <v>366.65</v>
      </c>
      <c r="C110" s="112" t="s">
        <v>210</v>
      </c>
      <c r="D110" s="112" t="s">
        <v>204</v>
      </c>
      <c r="E110" s="113" t="s">
        <v>195</v>
      </c>
      <c r="F110" s="1"/>
    </row>
    <row r="111" spans="1:6" s="89" customFormat="1" x14ac:dyDescent="0.2">
      <c r="A111" s="114">
        <v>43490</v>
      </c>
      <c r="B111" s="111">
        <v>42.2</v>
      </c>
      <c r="C111" s="112" t="s">
        <v>210</v>
      </c>
      <c r="D111" s="112" t="s">
        <v>194</v>
      </c>
      <c r="E111" s="113" t="s">
        <v>195</v>
      </c>
      <c r="F111" s="1"/>
    </row>
    <row r="112" spans="1:6" s="89" customFormat="1" x14ac:dyDescent="0.2">
      <c r="A112" s="114">
        <v>43490</v>
      </c>
      <c r="B112" s="111">
        <v>42.9</v>
      </c>
      <c r="C112" s="112" t="s">
        <v>210</v>
      </c>
      <c r="D112" s="112" t="s">
        <v>194</v>
      </c>
      <c r="E112" s="113" t="s">
        <v>195</v>
      </c>
      <c r="F112" s="1"/>
    </row>
    <row r="113" spans="1:6" s="89" customFormat="1" x14ac:dyDescent="0.2">
      <c r="A113" s="114">
        <v>43490</v>
      </c>
      <c r="B113" s="111">
        <v>78.3</v>
      </c>
      <c r="C113" s="112" t="s">
        <v>210</v>
      </c>
      <c r="D113" s="112" t="s">
        <v>194</v>
      </c>
      <c r="E113" s="113" t="s">
        <v>201</v>
      </c>
      <c r="F113" s="1"/>
    </row>
    <row r="114" spans="1:6" s="89" customFormat="1" x14ac:dyDescent="0.2">
      <c r="A114" s="114">
        <v>43490</v>
      </c>
      <c r="B114" s="111">
        <v>69.099999999999994</v>
      </c>
      <c r="C114" s="112" t="s">
        <v>210</v>
      </c>
      <c r="D114" s="112" t="s">
        <v>194</v>
      </c>
      <c r="E114" s="113" t="s">
        <v>201</v>
      </c>
      <c r="F114" s="1"/>
    </row>
    <row r="115" spans="1:6" s="89" customFormat="1" x14ac:dyDescent="0.2">
      <c r="A115" s="114">
        <v>43503</v>
      </c>
      <c r="B115" s="111">
        <v>34.96</v>
      </c>
      <c r="C115" s="112" t="s">
        <v>211</v>
      </c>
      <c r="D115" s="112" t="s">
        <v>208</v>
      </c>
      <c r="E115" s="113" t="s">
        <v>201</v>
      </c>
      <c r="F115" s="1"/>
    </row>
    <row r="116" spans="1:6" s="89" customFormat="1" x14ac:dyDescent="0.2">
      <c r="A116" s="114">
        <v>43503</v>
      </c>
      <c r="B116" s="111">
        <v>181.3</v>
      </c>
      <c r="C116" s="112" t="s">
        <v>211</v>
      </c>
      <c r="D116" s="112" t="s">
        <v>204</v>
      </c>
      <c r="E116" s="113" t="s">
        <v>195</v>
      </c>
      <c r="F116" s="1"/>
    </row>
    <row r="117" spans="1:6" s="89" customFormat="1" x14ac:dyDescent="0.2">
      <c r="A117" s="114">
        <v>43503</v>
      </c>
      <c r="B117" s="111">
        <v>41.6</v>
      </c>
      <c r="C117" s="112" t="s">
        <v>211</v>
      </c>
      <c r="D117" s="112" t="s">
        <v>194</v>
      </c>
      <c r="E117" s="113" t="s">
        <v>195</v>
      </c>
      <c r="F117" s="1"/>
    </row>
    <row r="118" spans="1:6" s="89" customFormat="1" x14ac:dyDescent="0.2">
      <c r="A118" s="114">
        <v>43503</v>
      </c>
      <c r="B118" s="111">
        <v>40.200000000000003</v>
      </c>
      <c r="C118" s="112" t="s">
        <v>211</v>
      </c>
      <c r="D118" s="112" t="s">
        <v>194</v>
      </c>
      <c r="E118" s="113" t="s">
        <v>195</v>
      </c>
      <c r="F118" s="1"/>
    </row>
    <row r="119" spans="1:6" s="89" customFormat="1" x14ac:dyDescent="0.2">
      <c r="A119" s="114">
        <v>43503</v>
      </c>
      <c r="B119" s="111">
        <v>55</v>
      </c>
      <c r="C119" s="112" t="s">
        <v>211</v>
      </c>
      <c r="D119" s="112" t="s">
        <v>194</v>
      </c>
      <c r="E119" s="113" t="s">
        <v>201</v>
      </c>
      <c r="F119" s="1"/>
    </row>
    <row r="120" spans="1:6" s="89" customFormat="1" x14ac:dyDescent="0.2">
      <c r="A120" s="114">
        <v>43530</v>
      </c>
      <c r="B120" s="111">
        <v>352.65</v>
      </c>
      <c r="C120" s="112" t="s">
        <v>212</v>
      </c>
      <c r="D120" s="112" t="s">
        <v>204</v>
      </c>
      <c r="E120" s="113" t="s">
        <v>195</v>
      </c>
      <c r="F120" s="1"/>
    </row>
    <row r="121" spans="1:6" s="89" customFormat="1" x14ac:dyDescent="0.2">
      <c r="A121" s="114">
        <v>43530</v>
      </c>
      <c r="B121" s="111">
        <v>46.8</v>
      </c>
      <c r="C121" s="112" t="s">
        <v>212</v>
      </c>
      <c r="D121" s="112" t="s">
        <v>194</v>
      </c>
      <c r="E121" s="113" t="s">
        <v>195</v>
      </c>
      <c r="F121" s="1"/>
    </row>
    <row r="122" spans="1:6" s="89" customFormat="1" x14ac:dyDescent="0.2">
      <c r="A122" s="114">
        <v>43530</v>
      </c>
      <c r="B122" s="111">
        <v>10.3</v>
      </c>
      <c r="C122" s="112" t="s">
        <v>212</v>
      </c>
      <c r="D122" s="112" t="s">
        <v>194</v>
      </c>
      <c r="E122" s="113" t="s">
        <v>195</v>
      </c>
      <c r="F122" s="1"/>
    </row>
    <row r="123" spans="1:6" s="89" customFormat="1" x14ac:dyDescent="0.2">
      <c r="A123" s="114">
        <v>43530</v>
      </c>
      <c r="B123" s="111">
        <v>70.5</v>
      </c>
      <c r="C123" s="112" t="s">
        <v>212</v>
      </c>
      <c r="D123" s="112" t="s">
        <v>194</v>
      </c>
      <c r="E123" s="113" t="s">
        <v>195</v>
      </c>
      <c r="F123" s="1"/>
    </row>
    <row r="124" spans="1:6" s="89" customFormat="1" x14ac:dyDescent="0.2">
      <c r="A124" s="114">
        <v>43530</v>
      </c>
      <c r="B124" s="111">
        <v>53.4</v>
      </c>
      <c r="C124" s="112" t="s">
        <v>212</v>
      </c>
      <c r="D124" s="112" t="s">
        <v>194</v>
      </c>
      <c r="E124" s="113" t="s">
        <v>195</v>
      </c>
      <c r="F124" s="1"/>
    </row>
    <row r="125" spans="1:6" s="89" customFormat="1" x14ac:dyDescent="0.2">
      <c r="A125" s="114">
        <v>43530</v>
      </c>
      <c r="B125" s="111">
        <v>86.7</v>
      </c>
      <c r="C125" s="112" t="s">
        <v>212</v>
      </c>
      <c r="D125" s="112" t="s">
        <v>194</v>
      </c>
      <c r="E125" s="113" t="s">
        <v>195</v>
      </c>
      <c r="F125" s="1"/>
    </row>
    <row r="126" spans="1:6" s="89" customFormat="1" x14ac:dyDescent="0.2">
      <c r="A126" s="114">
        <v>43532</v>
      </c>
      <c r="B126" s="111">
        <v>345.65</v>
      </c>
      <c r="C126" s="112" t="s">
        <v>213</v>
      </c>
      <c r="D126" s="112" t="s">
        <v>204</v>
      </c>
      <c r="E126" s="113" t="s">
        <v>195</v>
      </c>
      <c r="F126" s="1"/>
    </row>
    <row r="127" spans="1:6" s="89" customFormat="1" x14ac:dyDescent="0.2">
      <c r="A127" s="114">
        <v>43532</v>
      </c>
      <c r="B127" s="111">
        <v>44.3</v>
      </c>
      <c r="C127" s="112" t="s">
        <v>213</v>
      </c>
      <c r="D127" s="112" t="s">
        <v>194</v>
      </c>
      <c r="E127" s="113" t="s">
        <v>195</v>
      </c>
      <c r="F127" s="1"/>
    </row>
    <row r="128" spans="1:6" s="89" customFormat="1" x14ac:dyDescent="0.2">
      <c r="A128" s="114">
        <v>43532</v>
      </c>
      <c r="B128" s="111">
        <v>67.5</v>
      </c>
      <c r="C128" s="112" t="s">
        <v>213</v>
      </c>
      <c r="D128" s="112" t="s">
        <v>194</v>
      </c>
      <c r="E128" s="113" t="s">
        <v>195</v>
      </c>
      <c r="F128" s="1"/>
    </row>
    <row r="129" spans="1:6" s="89" customFormat="1" x14ac:dyDescent="0.2">
      <c r="A129" s="114">
        <v>43532</v>
      </c>
      <c r="B129" s="111">
        <v>104.1</v>
      </c>
      <c r="C129" s="112" t="s">
        <v>213</v>
      </c>
      <c r="D129" s="112" t="s">
        <v>194</v>
      </c>
      <c r="E129" s="113" t="s">
        <v>195</v>
      </c>
      <c r="F129" s="1"/>
    </row>
    <row r="130" spans="1:6" s="89" customFormat="1" x14ac:dyDescent="0.2">
      <c r="A130" s="114">
        <v>43532</v>
      </c>
      <c r="B130" s="111">
        <v>70.400000000000006</v>
      </c>
      <c r="C130" s="112" t="s">
        <v>213</v>
      </c>
      <c r="D130" s="112" t="s">
        <v>194</v>
      </c>
      <c r="E130" s="113" t="s">
        <v>195</v>
      </c>
      <c r="F130" s="1"/>
    </row>
    <row r="131" spans="1:6" s="89" customFormat="1" x14ac:dyDescent="0.2">
      <c r="A131" s="114">
        <v>43552</v>
      </c>
      <c r="B131" s="111">
        <v>297.92</v>
      </c>
      <c r="C131" s="112" t="s">
        <v>214</v>
      </c>
      <c r="D131" s="112" t="s">
        <v>208</v>
      </c>
      <c r="E131" s="113" t="s">
        <v>215</v>
      </c>
      <c r="F131" s="1"/>
    </row>
    <row r="132" spans="1:6" s="89" customFormat="1" x14ac:dyDescent="0.2">
      <c r="A132" s="114">
        <v>43552</v>
      </c>
      <c r="B132" s="111">
        <v>120.96</v>
      </c>
      <c r="C132" s="112" t="s">
        <v>214</v>
      </c>
      <c r="D132" s="112" t="s">
        <v>199</v>
      </c>
      <c r="E132" s="113" t="s">
        <v>216</v>
      </c>
      <c r="F132" s="1"/>
    </row>
    <row r="133" spans="1:6" s="89" customFormat="1" x14ac:dyDescent="0.2">
      <c r="A133" s="114">
        <v>43553</v>
      </c>
      <c r="B133" s="111">
        <v>13</v>
      </c>
      <c r="C133" s="112" t="s">
        <v>214</v>
      </c>
      <c r="D133" s="112" t="s">
        <v>198</v>
      </c>
      <c r="E133" s="113" t="s">
        <v>216</v>
      </c>
      <c r="F133" s="1"/>
    </row>
    <row r="134" spans="1:6" s="89" customFormat="1" x14ac:dyDescent="0.2">
      <c r="A134" s="114">
        <v>43601</v>
      </c>
      <c r="B134" s="111">
        <v>517.65</v>
      </c>
      <c r="C134" s="112" t="s">
        <v>217</v>
      </c>
      <c r="D134" s="112" t="s">
        <v>204</v>
      </c>
      <c r="E134" s="113" t="s">
        <v>195</v>
      </c>
      <c r="F134" s="1"/>
    </row>
    <row r="135" spans="1:6" s="89" customFormat="1" x14ac:dyDescent="0.2">
      <c r="A135" s="114">
        <v>43601</v>
      </c>
      <c r="B135" s="111">
        <v>106.3</v>
      </c>
      <c r="C135" s="112" t="s">
        <v>217</v>
      </c>
      <c r="D135" s="112" t="s">
        <v>194</v>
      </c>
      <c r="E135" s="113" t="s">
        <v>195</v>
      </c>
      <c r="F135" s="1"/>
    </row>
    <row r="136" spans="1:6" s="89" customFormat="1" x14ac:dyDescent="0.2">
      <c r="A136" s="114">
        <v>43601</v>
      </c>
      <c r="B136" s="111">
        <v>45.5</v>
      </c>
      <c r="C136" s="112" t="s">
        <v>217</v>
      </c>
      <c r="D136" s="112" t="s">
        <v>194</v>
      </c>
      <c r="E136" s="113" t="s">
        <v>195</v>
      </c>
      <c r="F136" s="1"/>
    </row>
    <row r="137" spans="1:6" s="89" customFormat="1" x14ac:dyDescent="0.2">
      <c r="A137" s="114">
        <v>43601</v>
      </c>
      <c r="B137" s="111">
        <v>71.7</v>
      </c>
      <c r="C137" s="112" t="s">
        <v>217</v>
      </c>
      <c r="D137" s="112" t="s">
        <v>194</v>
      </c>
      <c r="E137" s="113" t="s">
        <v>195</v>
      </c>
      <c r="F137" s="1"/>
    </row>
    <row r="138" spans="1:6" s="89" customFormat="1" x14ac:dyDescent="0.2">
      <c r="A138" s="114">
        <v>43601</v>
      </c>
      <c r="B138" s="111">
        <v>47.6</v>
      </c>
      <c r="C138" s="112" t="s">
        <v>217</v>
      </c>
      <c r="D138" s="112" t="s">
        <v>194</v>
      </c>
      <c r="E138" s="113" t="s">
        <v>201</v>
      </c>
      <c r="F138" s="1"/>
    </row>
    <row r="139" spans="1:6" s="89" customFormat="1" x14ac:dyDescent="0.2">
      <c r="A139" s="114">
        <v>43608</v>
      </c>
      <c r="B139" s="111">
        <v>228</v>
      </c>
      <c r="C139" s="112" t="s">
        <v>218</v>
      </c>
      <c r="D139" s="112" t="s">
        <v>208</v>
      </c>
      <c r="E139" s="113" t="s">
        <v>219</v>
      </c>
      <c r="F139" s="1"/>
    </row>
    <row r="140" spans="1:6" s="89" customFormat="1" x14ac:dyDescent="0.2">
      <c r="A140" s="114">
        <v>43598</v>
      </c>
      <c r="B140" s="111">
        <v>269.04000000000002</v>
      </c>
      <c r="C140" s="112" t="s">
        <v>220</v>
      </c>
      <c r="D140" s="112" t="s">
        <v>204</v>
      </c>
      <c r="E140" s="113" t="s">
        <v>195</v>
      </c>
      <c r="F140" s="1"/>
    </row>
    <row r="141" spans="1:6" s="89" customFormat="1" x14ac:dyDescent="0.2">
      <c r="A141" s="114">
        <v>43629</v>
      </c>
      <c r="B141" s="111">
        <v>36.1</v>
      </c>
      <c r="C141" s="112" t="s">
        <v>220</v>
      </c>
      <c r="D141" s="112" t="s">
        <v>194</v>
      </c>
      <c r="E141" s="113" t="s">
        <v>195</v>
      </c>
      <c r="F141" s="1"/>
    </row>
    <row r="142" spans="1:6" s="89" customFormat="1" x14ac:dyDescent="0.2">
      <c r="A142" s="114">
        <v>43629</v>
      </c>
      <c r="B142" s="111">
        <v>74.2</v>
      </c>
      <c r="C142" s="112" t="s">
        <v>220</v>
      </c>
      <c r="D142" s="112" t="s">
        <v>194</v>
      </c>
      <c r="E142" s="113" t="s">
        <v>201</v>
      </c>
      <c r="F142" s="1"/>
    </row>
    <row r="143" spans="1:6" s="89" customFormat="1" x14ac:dyDescent="0.2">
      <c r="A143" s="114">
        <v>43629</v>
      </c>
      <c r="B143" s="111">
        <v>8</v>
      </c>
      <c r="C143" s="112" t="s">
        <v>220</v>
      </c>
      <c r="D143" s="112" t="s">
        <v>198</v>
      </c>
      <c r="E143" s="113" t="s">
        <v>195</v>
      </c>
      <c r="F143" s="1"/>
    </row>
    <row r="144" spans="1:6" s="89" customFormat="1" x14ac:dyDescent="0.2">
      <c r="A144" s="114">
        <v>43629</v>
      </c>
      <c r="B144" s="111">
        <v>44.7</v>
      </c>
      <c r="C144" s="112" t="s">
        <v>220</v>
      </c>
      <c r="D144" s="112" t="s">
        <v>194</v>
      </c>
      <c r="E144" s="113" t="s">
        <v>195</v>
      </c>
      <c r="F144" s="1"/>
    </row>
    <row r="145" spans="1:6" s="89" customFormat="1" x14ac:dyDescent="0.2">
      <c r="A145" s="114">
        <v>43629</v>
      </c>
      <c r="B145" s="111">
        <v>32.5</v>
      </c>
      <c r="C145" s="112" t="s">
        <v>220</v>
      </c>
      <c r="D145" s="112" t="s">
        <v>198</v>
      </c>
      <c r="E145" s="113" t="s">
        <v>195</v>
      </c>
      <c r="F145" s="1"/>
    </row>
    <row r="146" spans="1:6" s="89" customFormat="1" x14ac:dyDescent="0.2">
      <c r="A146" s="114">
        <v>43629</v>
      </c>
      <c r="B146" s="111">
        <v>73.2</v>
      </c>
      <c r="C146" s="112" t="s">
        <v>220</v>
      </c>
      <c r="D146" s="112" t="s">
        <v>194</v>
      </c>
      <c r="E146" s="113" t="s">
        <v>201</v>
      </c>
      <c r="F146" s="1"/>
    </row>
    <row r="147" spans="1:6" s="89" customFormat="1" x14ac:dyDescent="0.2">
      <c r="A147" s="114">
        <v>43635</v>
      </c>
      <c r="B147" s="111">
        <v>179.44</v>
      </c>
      <c r="C147" s="112" t="s">
        <v>221</v>
      </c>
      <c r="D147" s="112" t="s">
        <v>204</v>
      </c>
      <c r="E147" s="113" t="s">
        <v>195</v>
      </c>
      <c r="F147" s="1"/>
    </row>
    <row r="148" spans="1:6" s="89" customFormat="1" x14ac:dyDescent="0.2">
      <c r="A148" s="114">
        <v>43635</v>
      </c>
      <c r="B148" s="111">
        <v>40.4</v>
      </c>
      <c r="C148" s="112" t="s">
        <v>221</v>
      </c>
      <c r="D148" s="112" t="s">
        <v>194</v>
      </c>
      <c r="E148" s="113" t="s">
        <v>195</v>
      </c>
      <c r="F148" s="1"/>
    </row>
    <row r="149" spans="1:6" s="89" customFormat="1" x14ac:dyDescent="0.2">
      <c r="A149" s="114">
        <v>43635</v>
      </c>
      <c r="B149" s="111">
        <v>46.3</v>
      </c>
      <c r="C149" s="112" t="s">
        <v>221</v>
      </c>
      <c r="D149" s="112" t="s">
        <v>194</v>
      </c>
      <c r="E149" s="113" t="s">
        <v>195</v>
      </c>
      <c r="F149" s="1"/>
    </row>
    <row r="150" spans="1:6" s="89" customFormat="1" x14ac:dyDescent="0.2">
      <c r="A150" s="114">
        <v>43635</v>
      </c>
      <c r="B150" s="111">
        <v>12.1</v>
      </c>
      <c r="C150" s="112" t="s">
        <v>221</v>
      </c>
      <c r="D150" s="112" t="s">
        <v>198</v>
      </c>
      <c r="E150" s="113" t="s">
        <v>195</v>
      </c>
      <c r="F150" s="1"/>
    </row>
    <row r="151" spans="1:6" s="89" customFormat="1" x14ac:dyDescent="0.2">
      <c r="A151" s="114">
        <v>43635</v>
      </c>
      <c r="B151" s="111">
        <v>59</v>
      </c>
      <c r="C151" s="112" t="s">
        <v>221</v>
      </c>
      <c r="D151" s="112" t="s">
        <v>209</v>
      </c>
      <c r="E151" s="113" t="s">
        <v>201</v>
      </c>
      <c r="F151" s="1"/>
    </row>
    <row r="152" spans="1:6" s="89" customFormat="1" x14ac:dyDescent="0.2">
      <c r="A152" s="114"/>
      <c r="B152" s="111"/>
      <c r="C152" s="112"/>
      <c r="D152" s="112"/>
      <c r="E152" s="113"/>
      <c r="F152" s="1"/>
    </row>
    <row r="153" spans="1:6" s="89" customFormat="1" x14ac:dyDescent="0.2">
      <c r="A153" s="114"/>
      <c r="B153" s="111"/>
      <c r="C153" s="112"/>
      <c r="D153" s="112"/>
      <c r="E153" s="113"/>
      <c r="F153" s="1"/>
    </row>
    <row r="154" spans="1:6" s="89" customFormat="1" x14ac:dyDescent="0.2">
      <c r="A154" s="114"/>
      <c r="B154" s="111"/>
      <c r="C154" s="112"/>
      <c r="D154" s="112"/>
      <c r="E154" s="113"/>
      <c r="F154" s="1"/>
    </row>
    <row r="155" spans="1:6" s="89" customFormat="1" x14ac:dyDescent="0.2">
      <c r="A155" s="114"/>
      <c r="B155" s="111"/>
      <c r="C155" s="112"/>
      <c r="D155" s="112"/>
      <c r="E155" s="113"/>
      <c r="F155" s="1"/>
    </row>
    <row r="156" spans="1:6" s="89" customFormat="1" hidden="1" x14ac:dyDescent="0.2">
      <c r="A156" s="114"/>
      <c r="B156" s="111"/>
      <c r="C156" s="112"/>
      <c r="D156" s="112"/>
      <c r="E156" s="113"/>
      <c r="F156" s="1"/>
    </row>
    <row r="157" spans="1:6" ht="19.5" customHeight="1" x14ac:dyDescent="0.2">
      <c r="A157" s="128" t="s">
        <v>155</v>
      </c>
      <c r="B157" s="129">
        <f>SUM(B81:B156)</f>
        <v>7987.28</v>
      </c>
      <c r="C157" s="130" t="str">
        <f>IF(SUBTOTAL(3,B81:B156)=SUBTOTAL(103,B81:B156),'Summary and sign-off'!$A$47,'Summary and sign-off'!$A$48)</f>
        <v>Check - there are no hidden rows with data</v>
      </c>
      <c r="D157" s="163" t="str">
        <f>IF('Summary and sign-off'!F55='Summary and sign-off'!F53,'Summary and sign-off'!A50,'Summary and sign-off'!A49)</f>
        <v>Check - each entry provides sufficient information</v>
      </c>
      <c r="E157" s="163"/>
      <c r="F157" s="48"/>
    </row>
    <row r="158" spans="1:6" ht="10.5" customHeight="1" x14ac:dyDescent="0.2">
      <c r="A158" s="29"/>
      <c r="B158" s="24"/>
      <c r="C158" s="29"/>
      <c r="D158" s="29"/>
      <c r="E158" s="29"/>
      <c r="F158" s="29"/>
    </row>
    <row r="159" spans="1:6" ht="24.75" customHeight="1" x14ac:dyDescent="0.2">
      <c r="A159" s="164" t="s">
        <v>44</v>
      </c>
      <c r="B159" s="164"/>
      <c r="C159" s="164"/>
      <c r="D159" s="164"/>
      <c r="E159" s="164"/>
      <c r="F159" s="48"/>
    </row>
    <row r="160" spans="1:6" ht="27" customHeight="1" x14ac:dyDescent="0.2">
      <c r="A160" s="37" t="s">
        <v>49</v>
      </c>
      <c r="B160" s="37" t="s">
        <v>31</v>
      </c>
      <c r="C160" s="37" t="s">
        <v>147</v>
      </c>
      <c r="D160" s="37" t="s">
        <v>88</v>
      </c>
      <c r="E160" s="37" t="s">
        <v>76</v>
      </c>
      <c r="F160" s="51"/>
    </row>
    <row r="161" spans="1:6" s="89" customFormat="1" hidden="1" x14ac:dyDescent="0.2">
      <c r="A161" s="114"/>
      <c r="B161" s="111"/>
      <c r="C161" s="112"/>
      <c r="D161" s="112"/>
      <c r="E161" s="113"/>
      <c r="F161" s="1"/>
    </row>
    <row r="162" spans="1:6" s="89" customFormat="1" x14ac:dyDescent="0.2">
      <c r="A162" s="114">
        <v>43285</v>
      </c>
      <c r="B162" s="111">
        <v>9.5</v>
      </c>
      <c r="C162" s="112" t="s">
        <v>222</v>
      </c>
      <c r="D162" s="112" t="s">
        <v>209</v>
      </c>
      <c r="E162" s="113" t="s">
        <v>201</v>
      </c>
      <c r="F162" s="1"/>
    </row>
    <row r="163" spans="1:6" s="89" customFormat="1" x14ac:dyDescent="0.2">
      <c r="A163" s="114">
        <v>43326</v>
      </c>
      <c r="B163" s="111">
        <v>12.5</v>
      </c>
      <c r="C163" s="112" t="s">
        <v>223</v>
      </c>
      <c r="D163" s="112" t="s">
        <v>209</v>
      </c>
      <c r="E163" s="113" t="s">
        <v>201</v>
      </c>
      <c r="F163" s="1"/>
    </row>
    <row r="164" spans="1:6" s="89" customFormat="1" x14ac:dyDescent="0.2">
      <c r="A164" s="114">
        <v>43336</v>
      </c>
      <c r="B164" s="111">
        <v>16</v>
      </c>
      <c r="C164" s="112" t="s">
        <v>224</v>
      </c>
      <c r="D164" s="112" t="s">
        <v>209</v>
      </c>
      <c r="E164" s="113" t="s">
        <v>201</v>
      </c>
      <c r="F164" s="1"/>
    </row>
    <row r="165" spans="1:6" s="89" customFormat="1" x14ac:dyDescent="0.2">
      <c r="A165" s="114">
        <v>43376</v>
      </c>
      <c r="B165" s="111">
        <v>35.04</v>
      </c>
      <c r="C165" s="112" t="s">
        <v>225</v>
      </c>
      <c r="D165" s="112" t="s">
        <v>208</v>
      </c>
      <c r="E165" s="113" t="s">
        <v>201</v>
      </c>
      <c r="F165" s="1"/>
    </row>
    <row r="166" spans="1:6" s="89" customFormat="1" x14ac:dyDescent="0.2">
      <c r="A166" s="114">
        <v>43427</v>
      </c>
      <c r="B166" s="111">
        <v>28.88</v>
      </c>
      <c r="C166" s="112" t="s">
        <v>226</v>
      </c>
      <c r="D166" s="112" t="s">
        <v>208</v>
      </c>
      <c r="E166" s="113" t="s">
        <v>201</v>
      </c>
      <c r="F166" s="1"/>
    </row>
    <row r="167" spans="1:6" s="89" customFormat="1" x14ac:dyDescent="0.2">
      <c r="A167" s="114">
        <v>43437</v>
      </c>
      <c r="B167" s="111">
        <v>7.5</v>
      </c>
      <c r="C167" s="112" t="s">
        <v>227</v>
      </c>
      <c r="D167" s="112" t="s">
        <v>209</v>
      </c>
      <c r="E167" s="113" t="s">
        <v>201</v>
      </c>
      <c r="F167" s="1"/>
    </row>
    <row r="168" spans="1:6" s="89" customFormat="1" x14ac:dyDescent="0.2">
      <c r="A168" s="114">
        <v>43437</v>
      </c>
      <c r="B168" s="111">
        <v>35.700000000000003</v>
      </c>
      <c r="C168" s="112" t="s">
        <v>228</v>
      </c>
      <c r="D168" s="112" t="s">
        <v>169</v>
      </c>
      <c r="E168" s="113" t="s">
        <v>201</v>
      </c>
      <c r="F168" s="1"/>
    </row>
    <row r="169" spans="1:6" s="89" customFormat="1" x14ac:dyDescent="0.2">
      <c r="A169" s="114">
        <v>43446</v>
      </c>
      <c r="B169" s="111">
        <v>28.88</v>
      </c>
      <c r="C169" s="112" t="s">
        <v>226</v>
      </c>
      <c r="D169" s="112" t="s">
        <v>208</v>
      </c>
      <c r="E169" s="113" t="s">
        <v>201</v>
      </c>
      <c r="F169" s="1"/>
    </row>
    <row r="170" spans="1:6" s="89" customFormat="1" x14ac:dyDescent="0.2">
      <c r="A170" s="114">
        <v>43552</v>
      </c>
      <c r="B170" s="111">
        <v>2.5</v>
      </c>
      <c r="C170" s="112" t="s">
        <v>229</v>
      </c>
      <c r="D170" s="112" t="s">
        <v>209</v>
      </c>
      <c r="E170" s="113" t="s">
        <v>201</v>
      </c>
      <c r="F170" s="1"/>
    </row>
    <row r="171" spans="1:6" s="89" customFormat="1" x14ac:dyDescent="0.2">
      <c r="A171" s="114">
        <v>43570</v>
      </c>
      <c r="B171" s="111">
        <v>1.5</v>
      </c>
      <c r="C171" s="112" t="s">
        <v>230</v>
      </c>
      <c r="D171" s="112" t="s">
        <v>209</v>
      </c>
      <c r="E171" s="113" t="s">
        <v>201</v>
      </c>
      <c r="F171" s="1"/>
    </row>
    <row r="172" spans="1:6" s="89" customFormat="1" x14ac:dyDescent="0.2">
      <c r="A172" s="114">
        <v>43570</v>
      </c>
      <c r="B172" s="111">
        <v>41.04</v>
      </c>
      <c r="C172" s="112" t="s">
        <v>231</v>
      </c>
      <c r="D172" s="112" t="s">
        <v>208</v>
      </c>
      <c r="E172" s="113" t="s">
        <v>201</v>
      </c>
      <c r="F172" s="1"/>
    </row>
    <row r="173" spans="1:6" s="89" customFormat="1" x14ac:dyDescent="0.2">
      <c r="A173" s="114">
        <v>43609</v>
      </c>
      <c r="B173" s="111">
        <v>34.96</v>
      </c>
      <c r="C173" s="112" t="s">
        <v>232</v>
      </c>
      <c r="D173" s="112" t="s">
        <v>208</v>
      </c>
      <c r="E173" s="113" t="s">
        <v>201</v>
      </c>
      <c r="F173" s="1"/>
    </row>
    <row r="174" spans="1:6" s="89" customFormat="1" x14ac:dyDescent="0.2">
      <c r="A174" s="114">
        <v>43628</v>
      </c>
      <c r="B174" s="111">
        <v>28.88</v>
      </c>
      <c r="C174" s="112" t="s">
        <v>233</v>
      </c>
      <c r="D174" s="112" t="s">
        <v>208</v>
      </c>
      <c r="E174" s="113" t="s">
        <v>201</v>
      </c>
      <c r="F174" s="1"/>
    </row>
    <row r="175" spans="1:6" s="89" customFormat="1" x14ac:dyDescent="0.2">
      <c r="A175" s="114">
        <v>43628</v>
      </c>
      <c r="B175" s="111">
        <v>2</v>
      </c>
      <c r="C175" s="112" t="s">
        <v>234</v>
      </c>
      <c r="D175" s="112" t="s">
        <v>209</v>
      </c>
      <c r="E175" s="113" t="s">
        <v>201</v>
      </c>
      <c r="F175" s="1"/>
    </row>
    <row r="176" spans="1:6" s="89" customFormat="1" x14ac:dyDescent="0.2">
      <c r="A176" s="114">
        <v>43628</v>
      </c>
      <c r="B176" s="111">
        <v>30.55</v>
      </c>
      <c r="C176" s="112" t="s">
        <v>234</v>
      </c>
      <c r="D176" s="112" t="s">
        <v>209</v>
      </c>
      <c r="E176" s="113" t="s">
        <v>201</v>
      </c>
      <c r="F176" s="1"/>
    </row>
    <row r="177" spans="1:6" s="89" customFormat="1" x14ac:dyDescent="0.2">
      <c r="A177" s="114">
        <v>43636</v>
      </c>
      <c r="B177" s="111">
        <v>61.47</v>
      </c>
      <c r="C177" s="112" t="s">
        <v>235</v>
      </c>
      <c r="D177" s="112" t="s">
        <v>236</v>
      </c>
      <c r="E177" s="113" t="s">
        <v>201</v>
      </c>
      <c r="F177" s="1"/>
    </row>
    <row r="178" spans="1:6" s="89" customFormat="1" x14ac:dyDescent="0.2">
      <c r="A178" s="114">
        <v>43636</v>
      </c>
      <c r="B178" s="111">
        <v>82.52</v>
      </c>
      <c r="C178" s="112" t="s">
        <v>235</v>
      </c>
      <c r="D178" s="112" t="s">
        <v>236</v>
      </c>
      <c r="E178" s="113" t="s">
        <v>201</v>
      </c>
      <c r="F178" s="1"/>
    </row>
    <row r="179" spans="1:6" s="89" customFormat="1" x14ac:dyDescent="0.2">
      <c r="A179" s="114">
        <v>43638</v>
      </c>
      <c r="B179" s="111">
        <v>10.199999999999999</v>
      </c>
      <c r="C179" s="112" t="s">
        <v>237</v>
      </c>
      <c r="D179" s="112" t="s">
        <v>209</v>
      </c>
      <c r="E179" s="113" t="s">
        <v>201</v>
      </c>
      <c r="F179" s="1"/>
    </row>
    <row r="180" spans="1:6" s="89" customFormat="1" x14ac:dyDescent="0.2">
      <c r="A180" s="114">
        <v>43640</v>
      </c>
      <c r="B180" s="111">
        <v>13.6</v>
      </c>
      <c r="C180" s="112" t="s">
        <v>238</v>
      </c>
      <c r="D180" s="112" t="s">
        <v>209</v>
      </c>
      <c r="E180" s="113" t="s">
        <v>201</v>
      </c>
      <c r="F180" s="1"/>
    </row>
    <row r="181" spans="1:6" s="89" customFormat="1" x14ac:dyDescent="0.2">
      <c r="A181" s="114">
        <v>43640</v>
      </c>
      <c r="B181" s="111">
        <v>20.5</v>
      </c>
      <c r="C181" s="112" t="s">
        <v>239</v>
      </c>
      <c r="D181" s="112" t="s">
        <v>209</v>
      </c>
      <c r="E181" s="113" t="s">
        <v>201</v>
      </c>
      <c r="F181" s="1"/>
    </row>
    <row r="182" spans="1:6" s="89" customFormat="1" x14ac:dyDescent="0.2">
      <c r="A182" s="114">
        <v>43641</v>
      </c>
      <c r="B182" s="111">
        <v>13.6</v>
      </c>
      <c r="C182" s="112" t="s">
        <v>238</v>
      </c>
      <c r="D182" s="112" t="s">
        <v>209</v>
      </c>
      <c r="E182" s="113" t="s">
        <v>201</v>
      </c>
      <c r="F182" s="1"/>
    </row>
    <row r="183" spans="1:6" s="89" customFormat="1" x14ac:dyDescent="0.2">
      <c r="A183" s="114"/>
      <c r="B183" s="111"/>
      <c r="C183" s="112"/>
      <c r="D183" s="112"/>
      <c r="E183" s="113"/>
      <c r="F183" s="1"/>
    </row>
    <row r="184" spans="1:6" s="89" customFormat="1" x14ac:dyDescent="0.2">
      <c r="A184" s="114"/>
      <c r="B184" s="111"/>
      <c r="C184" s="112"/>
      <c r="D184" s="112"/>
      <c r="E184" s="113"/>
      <c r="F184" s="1"/>
    </row>
    <row r="185" spans="1:6" s="89" customFormat="1" hidden="1" x14ac:dyDescent="0.2">
      <c r="A185" s="114"/>
      <c r="B185" s="111"/>
      <c r="C185" s="112"/>
      <c r="D185" s="112"/>
      <c r="E185" s="113"/>
      <c r="F185" s="1"/>
    </row>
    <row r="186" spans="1:6" ht="19.5" customHeight="1" x14ac:dyDescent="0.2">
      <c r="A186" s="128" t="s">
        <v>152</v>
      </c>
      <c r="B186" s="129">
        <f>SUM(B161:B185)</f>
        <v>517.31999999999994</v>
      </c>
      <c r="C186" s="130" t="str">
        <f>IF(SUBTOTAL(3,B161:B185)=SUBTOTAL(103,B161:B185),'Summary and sign-off'!$A$47,'Summary and sign-off'!$A$48)</f>
        <v>Check - there are no hidden rows with data</v>
      </c>
      <c r="D186" s="163" t="str">
        <f>IF('Summary and sign-off'!F56='Summary and sign-off'!F53,'Summary and sign-off'!A50,'Summary and sign-off'!A49)</f>
        <v>Check - each entry provides sufficient information</v>
      </c>
      <c r="E186" s="163"/>
      <c r="F186" s="48"/>
    </row>
    <row r="187" spans="1:6" ht="10.5" customHeight="1" x14ac:dyDescent="0.2">
      <c r="A187" s="29"/>
      <c r="B187" s="97"/>
      <c r="C187" s="24"/>
      <c r="D187" s="29"/>
      <c r="E187" s="29"/>
      <c r="F187" s="29"/>
    </row>
    <row r="188" spans="1:6" ht="34.5" customHeight="1" x14ac:dyDescent="0.2">
      <c r="A188" s="52" t="s">
        <v>1</v>
      </c>
      <c r="B188" s="98">
        <f>B77+B157+B186</f>
        <v>47899.280000000006</v>
      </c>
      <c r="C188" s="53"/>
      <c r="D188" s="53"/>
      <c r="E188" s="53"/>
      <c r="F188" s="28"/>
    </row>
    <row r="189" spans="1:6" x14ac:dyDescent="0.2">
      <c r="A189" s="29"/>
      <c r="B189" s="24"/>
      <c r="C189" s="29"/>
      <c r="D189" s="29"/>
      <c r="E189" s="29"/>
      <c r="F189" s="29"/>
    </row>
    <row r="190" spans="1:6" x14ac:dyDescent="0.2">
      <c r="A190" s="54" t="s">
        <v>8</v>
      </c>
      <c r="B190" s="27"/>
      <c r="C190" s="28"/>
      <c r="D190" s="28"/>
      <c r="E190" s="28"/>
      <c r="F190" s="29"/>
    </row>
    <row r="191" spans="1:6" ht="12.6" customHeight="1" x14ac:dyDescent="0.2">
      <c r="A191" s="25" t="s">
        <v>50</v>
      </c>
      <c r="B191" s="55"/>
      <c r="C191" s="55"/>
      <c r="D191" s="34"/>
      <c r="E191" s="34"/>
      <c r="F191" s="29"/>
    </row>
    <row r="192" spans="1:6" ht="12.95" customHeight="1" x14ac:dyDescent="0.2">
      <c r="A192" s="33" t="s">
        <v>156</v>
      </c>
      <c r="B192" s="29"/>
      <c r="C192" s="34"/>
      <c r="D192" s="29"/>
      <c r="E192" s="34"/>
      <c r="F192" s="29"/>
    </row>
    <row r="193" spans="1:6" x14ac:dyDescent="0.2">
      <c r="A193" s="33" t="s">
        <v>149</v>
      </c>
      <c r="B193" s="34"/>
      <c r="C193" s="34"/>
      <c r="D193" s="34"/>
      <c r="E193" s="56"/>
      <c r="F193" s="48"/>
    </row>
    <row r="194" spans="1:6" x14ac:dyDescent="0.2">
      <c r="A194" s="25" t="s">
        <v>157</v>
      </c>
      <c r="B194" s="27"/>
      <c r="C194" s="28"/>
      <c r="D194" s="28"/>
      <c r="E194" s="28"/>
      <c r="F194" s="29"/>
    </row>
    <row r="195" spans="1:6" ht="12.95" customHeight="1" x14ac:dyDescent="0.2">
      <c r="A195" s="33" t="s">
        <v>148</v>
      </c>
      <c r="B195" s="29"/>
      <c r="C195" s="34"/>
      <c r="D195" s="29"/>
      <c r="E195" s="34"/>
      <c r="F195" s="29"/>
    </row>
    <row r="196" spans="1:6" x14ac:dyDescent="0.2">
      <c r="A196" s="33" t="s">
        <v>153</v>
      </c>
      <c r="B196" s="34"/>
      <c r="C196" s="34"/>
      <c r="D196" s="34"/>
      <c r="E196" s="56"/>
      <c r="F196" s="48"/>
    </row>
    <row r="197" spans="1:6" x14ac:dyDescent="0.2">
      <c r="A197" s="38" t="s">
        <v>165</v>
      </c>
      <c r="B197" s="38"/>
      <c r="C197" s="38"/>
      <c r="D197" s="38"/>
      <c r="E197" s="56"/>
      <c r="F197" s="48"/>
    </row>
    <row r="198" spans="1:6" x14ac:dyDescent="0.2">
      <c r="A198" s="42"/>
      <c r="B198" s="29"/>
      <c r="C198" s="29"/>
      <c r="D198" s="29"/>
      <c r="E198" s="48"/>
      <c r="F198" s="48"/>
    </row>
    <row r="199" spans="1:6" hidden="1" x14ac:dyDescent="0.2">
      <c r="A199" s="42"/>
      <c r="B199" s="29"/>
      <c r="C199" s="29"/>
      <c r="D199" s="29"/>
      <c r="E199" s="48"/>
      <c r="F199" s="48"/>
    </row>
    <row r="200" spans="1:6" hidden="1" x14ac:dyDescent="0.2"/>
    <row r="201" spans="1:6" hidden="1" x14ac:dyDescent="0.2"/>
    <row r="202" spans="1:6" hidden="1" x14ac:dyDescent="0.2"/>
    <row r="203" spans="1:6" hidden="1" x14ac:dyDescent="0.2"/>
    <row r="204" spans="1:6" ht="12.75" hidden="1" customHeight="1" x14ac:dyDescent="0.2"/>
    <row r="205" spans="1:6" hidden="1" x14ac:dyDescent="0.2"/>
    <row r="206" spans="1:6" hidden="1" x14ac:dyDescent="0.2"/>
    <row r="207" spans="1:6" hidden="1" x14ac:dyDescent="0.2">
      <c r="A207" s="57"/>
      <c r="B207" s="48"/>
      <c r="C207" s="48"/>
      <c r="D207" s="48"/>
      <c r="E207" s="48"/>
      <c r="F207" s="48"/>
    </row>
    <row r="208" spans="1:6" hidden="1" x14ac:dyDescent="0.2">
      <c r="A208" s="57"/>
      <c r="B208" s="48"/>
      <c r="C208" s="48"/>
      <c r="D208" s="48"/>
      <c r="E208" s="48"/>
      <c r="F208" s="48"/>
    </row>
    <row r="209" spans="1:6" hidden="1" x14ac:dyDescent="0.2">
      <c r="A209" s="57"/>
      <c r="B209" s="48"/>
      <c r="C209" s="48"/>
      <c r="D209" s="48"/>
      <c r="E209" s="48"/>
      <c r="F209" s="48"/>
    </row>
    <row r="210" spans="1:6" hidden="1" x14ac:dyDescent="0.2">
      <c r="A210" s="57"/>
      <c r="B210" s="48"/>
      <c r="C210" s="48"/>
      <c r="D210" s="48"/>
      <c r="E210" s="48"/>
      <c r="F210" s="48"/>
    </row>
    <row r="211" spans="1:6" hidden="1" x14ac:dyDescent="0.2">
      <c r="A211" s="57"/>
      <c r="B211" s="48"/>
      <c r="C211" s="48"/>
      <c r="D211" s="48"/>
      <c r="E211" s="48"/>
      <c r="F211" s="48"/>
    </row>
    <row r="212" spans="1:6" hidden="1" x14ac:dyDescent="0.2"/>
    <row r="213" spans="1:6" hidden="1" x14ac:dyDescent="0.2"/>
    <row r="214" spans="1:6" hidden="1" x14ac:dyDescent="0.2"/>
    <row r="215" spans="1:6" hidden="1" x14ac:dyDescent="0.2"/>
    <row r="216" spans="1:6" hidden="1" x14ac:dyDescent="0.2"/>
    <row r="217" spans="1:6" hidden="1" x14ac:dyDescent="0.2"/>
    <row r="218" spans="1:6" hidden="1" x14ac:dyDescent="0.2"/>
    <row r="219" spans="1:6" x14ac:dyDescent="0.2"/>
  </sheetData>
  <sheetProtection algorithmName="SHA-512" hashValue="n2P79Vhu3AtW+Xp8To0xylFbd/O7+3XydqFJWOtAywxoKuiuTHUU+eD4Pbs+rYz4DKcdPJ9aA3DkoqfBNnmPWA==" saltValue="qvJnu9VAVPKDyKGtdcvrSQ==" spinCount="100000" sheet="1" objects="1" scenarios="1"/>
  <mergeCells count="15">
    <mergeCell ref="B7:E7"/>
    <mergeCell ref="B5:E5"/>
    <mergeCell ref="D186:E186"/>
    <mergeCell ref="A1:E1"/>
    <mergeCell ref="A79:E79"/>
    <mergeCell ref="A159:E159"/>
    <mergeCell ref="B2:E2"/>
    <mergeCell ref="B3:E3"/>
    <mergeCell ref="B4:E4"/>
    <mergeCell ref="A8:E8"/>
    <mergeCell ref="A9:E9"/>
    <mergeCell ref="B6:E6"/>
    <mergeCell ref="D77:E77"/>
    <mergeCell ref="D157:E157"/>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81:A156 A12:A76 A161:A185"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60 A80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B81:B156 B12:B76 B161:B185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zoomScaleNormal="100" workbookViewId="0">
      <selection activeCell="A23" sqref="A23"/>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9.28515625" style="17" customWidth="1"/>
    <col min="7" max="10" width="9.140625" style="17" hidden="1" customWidth="1"/>
    <col min="11" max="13" width="0" style="17" hidden="1" customWidth="1"/>
    <col min="14" max="16384" width="0" style="17" hidden="1"/>
  </cols>
  <sheetData>
    <row r="1" spans="1:6" ht="26.25" customHeight="1" x14ac:dyDescent="0.2">
      <c r="A1" s="159" t="s">
        <v>6</v>
      </c>
      <c r="B1" s="159"/>
      <c r="C1" s="159"/>
      <c r="D1" s="159"/>
      <c r="E1" s="159"/>
      <c r="F1" s="40"/>
    </row>
    <row r="2" spans="1:6" ht="21" customHeight="1" x14ac:dyDescent="0.2">
      <c r="A2" s="4" t="s">
        <v>2</v>
      </c>
      <c r="B2" s="162" t="str">
        <f>'Summary and sign-off'!B2:F2</f>
        <v>Drug Free Sport New Zealand</v>
      </c>
      <c r="C2" s="162"/>
      <c r="D2" s="162"/>
      <c r="E2" s="162"/>
      <c r="F2" s="40"/>
    </row>
    <row r="3" spans="1:6" ht="21" customHeight="1" x14ac:dyDescent="0.2">
      <c r="A3" s="4" t="s">
        <v>3</v>
      </c>
      <c r="B3" s="162" t="str">
        <f>'Summary and sign-off'!B3:F3</f>
        <v>Nick Paterson</v>
      </c>
      <c r="C3" s="162"/>
      <c r="D3" s="162"/>
      <c r="E3" s="162"/>
      <c r="F3" s="40"/>
    </row>
    <row r="4" spans="1:6" ht="21" customHeight="1" x14ac:dyDescent="0.2">
      <c r="A4" s="4" t="s">
        <v>77</v>
      </c>
      <c r="B4" s="162">
        <f>'Summary and sign-off'!B4:F4</f>
        <v>43282</v>
      </c>
      <c r="C4" s="162"/>
      <c r="D4" s="162"/>
      <c r="E4" s="162"/>
      <c r="F4" s="40"/>
    </row>
    <row r="5" spans="1:6" ht="21" customHeight="1" x14ac:dyDescent="0.2">
      <c r="A5" s="4" t="s">
        <v>78</v>
      </c>
      <c r="B5" s="162">
        <f>'Summary and sign-off'!B5:F5</f>
        <v>43646</v>
      </c>
      <c r="C5" s="162"/>
      <c r="D5" s="162"/>
      <c r="E5" s="162"/>
      <c r="F5" s="40"/>
    </row>
    <row r="6" spans="1:6" ht="21" customHeight="1" x14ac:dyDescent="0.2">
      <c r="A6" s="4" t="s">
        <v>29</v>
      </c>
      <c r="B6" s="157" t="s">
        <v>64</v>
      </c>
      <c r="C6" s="157"/>
      <c r="D6" s="157"/>
      <c r="E6" s="157"/>
      <c r="F6" s="40"/>
    </row>
    <row r="7" spans="1:6" ht="21" customHeight="1" x14ac:dyDescent="0.2">
      <c r="A7" s="4" t="s">
        <v>104</v>
      </c>
      <c r="B7" s="157" t="s">
        <v>116</v>
      </c>
      <c r="C7" s="157"/>
      <c r="D7" s="157"/>
      <c r="E7" s="157"/>
      <c r="F7" s="40"/>
    </row>
    <row r="8" spans="1:6" ht="35.25" customHeight="1" x14ac:dyDescent="0.25">
      <c r="A8" s="172" t="s">
        <v>158</v>
      </c>
      <c r="B8" s="172"/>
      <c r="C8" s="173"/>
      <c r="D8" s="173"/>
      <c r="E8" s="173"/>
      <c r="F8" s="44"/>
    </row>
    <row r="9" spans="1:6" ht="35.25" customHeight="1" x14ac:dyDescent="0.25">
      <c r="A9" s="170" t="s">
        <v>135</v>
      </c>
      <c r="B9" s="171"/>
      <c r="C9" s="171"/>
      <c r="D9" s="171"/>
      <c r="E9" s="171"/>
      <c r="F9" s="44"/>
    </row>
    <row r="10" spans="1:6" ht="27" customHeight="1" x14ac:dyDescent="0.2">
      <c r="A10" s="37" t="s">
        <v>161</v>
      </c>
      <c r="B10" s="37" t="s">
        <v>31</v>
      </c>
      <c r="C10" s="37" t="s">
        <v>89</v>
      </c>
      <c r="D10" s="37" t="s">
        <v>87</v>
      </c>
      <c r="E10" s="37" t="s">
        <v>76</v>
      </c>
      <c r="F10" s="25"/>
    </row>
    <row r="11" spans="1:6" s="89" customFormat="1" hidden="1" x14ac:dyDescent="0.2">
      <c r="A11" s="110"/>
      <c r="B11" s="111"/>
      <c r="C11" s="116"/>
      <c r="D11" s="116"/>
      <c r="E11" s="117"/>
      <c r="F11" s="2"/>
    </row>
    <row r="12" spans="1:6" s="89" customFormat="1" x14ac:dyDescent="0.2">
      <c r="A12" s="114">
        <v>43397</v>
      </c>
      <c r="B12" s="111">
        <v>42.2</v>
      </c>
      <c r="C12" s="116" t="s">
        <v>240</v>
      </c>
      <c r="D12" s="116" t="s">
        <v>241</v>
      </c>
      <c r="E12" s="117" t="s">
        <v>201</v>
      </c>
      <c r="F12" s="2"/>
    </row>
    <row r="13" spans="1:6" s="89" customFormat="1" x14ac:dyDescent="0.2">
      <c r="A13" s="114">
        <v>43390</v>
      </c>
      <c r="B13" s="111">
        <v>217.35</v>
      </c>
      <c r="C13" s="116" t="s">
        <v>242</v>
      </c>
      <c r="D13" s="116" t="s">
        <v>243</v>
      </c>
      <c r="E13" s="117" t="s">
        <v>170</v>
      </c>
      <c r="F13" s="2"/>
    </row>
    <row r="14" spans="1:6" s="89" customFormat="1" x14ac:dyDescent="0.2">
      <c r="A14" s="114">
        <v>43440</v>
      </c>
      <c r="B14" s="111">
        <v>8.8000000000000007</v>
      </c>
      <c r="C14" s="116" t="s">
        <v>244</v>
      </c>
      <c r="D14" s="116" t="s">
        <v>245</v>
      </c>
      <c r="E14" s="117" t="s">
        <v>201</v>
      </c>
      <c r="F14" s="2"/>
    </row>
    <row r="15" spans="1:6" s="89" customFormat="1" x14ac:dyDescent="0.2">
      <c r="A15" s="114">
        <v>43480</v>
      </c>
      <c r="B15" s="111">
        <v>70</v>
      </c>
      <c r="C15" s="116" t="s">
        <v>246</v>
      </c>
      <c r="D15" s="116" t="s">
        <v>247</v>
      </c>
      <c r="E15" s="117" t="s">
        <v>201</v>
      </c>
      <c r="F15" s="2"/>
    </row>
    <row r="16" spans="1:6" s="89" customFormat="1" x14ac:dyDescent="0.2">
      <c r="A16" s="114">
        <v>43498</v>
      </c>
      <c r="B16" s="111">
        <v>10</v>
      </c>
      <c r="C16" s="116" t="s">
        <v>248</v>
      </c>
      <c r="D16" s="116" t="s">
        <v>249</v>
      </c>
      <c r="E16" s="117" t="s">
        <v>201</v>
      </c>
      <c r="F16" s="2"/>
    </row>
    <row r="17" spans="1:6" s="89" customFormat="1" x14ac:dyDescent="0.2">
      <c r="A17" s="114">
        <v>43506</v>
      </c>
      <c r="B17" s="111">
        <v>198.5</v>
      </c>
      <c r="C17" s="116" t="s">
        <v>250</v>
      </c>
      <c r="D17" s="116" t="s">
        <v>251</v>
      </c>
      <c r="E17" s="117" t="s">
        <v>201</v>
      </c>
      <c r="F17" s="2"/>
    </row>
    <row r="18" spans="1:6" s="89" customFormat="1" x14ac:dyDescent="0.2">
      <c r="A18" s="114">
        <v>43537</v>
      </c>
      <c r="B18" s="111">
        <v>366.17</v>
      </c>
      <c r="C18" s="116" t="s">
        <v>252</v>
      </c>
      <c r="D18" s="116" t="s">
        <v>253</v>
      </c>
      <c r="E18" s="117" t="s">
        <v>254</v>
      </c>
      <c r="F18" s="2"/>
    </row>
    <row r="19" spans="1:6" s="89" customFormat="1" x14ac:dyDescent="0.2">
      <c r="A19" s="114">
        <v>43547</v>
      </c>
      <c r="B19" s="111">
        <v>100.5</v>
      </c>
      <c r="C19" s="116" t="s">
        <v>255</v>
      </c>
      <c r="D19" s="116" t="s">
        <v>256</v>
      </c>
      <c r="E19" s="117" t="s">
        <v>201</v>
      </c>
      <c r="F19" s="2"/>
    </row>
    <row r="20" spans="1:6" s="89" customFormat="1" x14ac:dyDescent="0.2">
      <c r="A20" s="114"/>
      <c r="B20" s="111"/>
      <c r="C20" s="116"/>
      <c r="D20" s="116"/>
      <c r="E20" s="117"/>
      <c r="F20" s="2"/>
    </row>
    <row r="21" spans="1:6" s="89" customFormat="1" x14ac:dyDescent="0.2">
      <c r="A21" s="114"/>
      <c r="B21" s="111"/>
      <c r="C21" s="116"/>
      <c r="D21" s="116"/>
      <c r="E21" s="117"/>
      <c r="F21" s="2"/>
    </row>
    <row r="22" spans="1:6" s="89" customFormat="1" x14ac:dyDescent="0.2">
      <c r="A22" s="110"/>
      <c r="B22" s="111"/>
      <c r="C22" s="116"/>
      <c r="D22" s="116"/>
      <c r="E22" s="117"/>
      <c r="F22" s="2"/>
    </row>
    <row r="23" spans="1:6" s="89" customFormat="1" x14ac:dyDescent="0.2">
      <c r="A23" s="110"/>
      <c r="B23" s="111"/>
      <c r="C23" s="116"/>
      <c r="D23" s="116"/>
      <c r="E23" s="117"/>
      <c r="F23" s="2"/>
    </row>
    <row r="24" spans="1:6" s="89" customFormat="1" ht="11.25" hidden="1" customHeight="1" x14ac:dyDescent="0.2">
      <c r="A24" s="110"/>
      <c r="B24" s="111"/>
      <c r="C24" s="116"/>
      <c r="D24" s="116"/>
      <c r="E24" s="117"/>
      <c r="F24" s="2"/>
    </row>
    <row r="25" spans="1:6" ht="34.5" customHeight="1" x14ac:dyDescent="0.2">
      <c r="A25" s="90" t="s">
        <v>129</v>
      </c>
      <c r="B25" s="102">
        <f>SUM(B11:B24)</f>
        <v>1013.52</v>
      </c>
      <c r="C25" s="123" t="str">
        <f>IF(SUBTOTAL(3,B11:B24)=SUBTOTAL(103,B11:B24),'Summary and sign-off'!$A$47,'Summary and sign-off'!$A$48)</f>
        <v>Check - there are no hidden rows with data</v>
      </c>
      <c r="D25" s="163" t="str">
        <f>IF('Summary and sign-off'!F57='Summary and sign-off'!F53,'Summary and sign-off'!A50,'Summary and sign-off'!A49)</f>
        <v>Check - each entry provides sufficient information</v>
      </c>
      <c r="E25" s="163"/>
      <c r="F25" s="2"/>
    </row>
    <row r="26" spans="1:6" x14ac:dyDescent="0.2">
      <c r="A26" s="23"/>
      <c r="B26" s="22"/>
      <c r="C26" s="22"/>
      <c r="D26" s="22"/>
      <c r="E26" s="22"/>
      <c r="F26" s="40"/>
    </row>
    <row r="27" spans="1:6" x14ac:dyDescent="0.2">
      <c r="A27" s="23" t="s">
        <v>8</v>
      </c>
      <c r="B27" s="24"/>
      <c r="C27" s="29"/>
      <c r="D27" s="22"/>
      <c r="E27" s="22"/>
      <c r="F27" s="40"/>
    </row>
    <row r="28" spans="1:6" ht="12.75" customHeight="1" x14ac:dyDescent="0.2">
      <c r="A28" s="25" t="s">
        <v>160</v>
      </c>
      <c r="B28" s="25"/>
      <c r="C28" s="25"/>
      <c r="D28" s="25"/>
      <c r="E28" s="25"/>
      <c r="F28" s="40"/>
    </row>
    <row r="29" spans="1:6" x14ac:dyDescent="0.2">
      <c r="A29" s="25" t="s">
        <v>159</v>
      </c>
      <c r="B29" s="33"/>
      <c r="C29" s="45"/>
      <c r="D29" s="46"/>
      <c r="E29" s="46"/>
      <c r="F29" s="40"/>
    </row>
    <row r="30" spans="1:6" x14ac:dyDescent="0.2">
      <c r="A30" s="25" t="s">
        <v>157</v>
      </c>
      <c r="B30" s="27"/>
      <c r="C30" s="28"/>
      <c r="D30" s="28"/>
      <c r="E30" s="28"/>
      <c r="F30" s="29"/>
    </row>
    <row r="31" spans="1:6" x14ac:dyDescent="0.2">
      <c r="A31" s="33" t="s">
        <v>13</v>
      </c>
      <c r="B31" s="33"/>
      <c r="C31" s="45"/>
      <c r="D31" s="45"/>
      <c r="E31" s="45"/>
      <c r="F31" s="40"/>
    </row>
    <row r="32" spans="1:6" ht="12.75" customHeight="1" x14ac:dyDescent="0.2">
      <c r="A32" s="33" t="s">
        <v>166</v>
      </c>
      <c r="B32" s="33"/>
      <c r="C32" s="47"/>
      <c r="D32" s="47"/>
      <c r="E32" s="35"/>
      <c r="F32" s="40"/>
    </row>
    <row r="33" spans="1:6" x14ac:dyDescent="0.2">
      <c r="A33" s="22"/>
      <c r="B33" s="22"/>
      <c r="C33" s="22"/>
      <c r="D33" s="22"/>
      <c r="E33" s="22"/>
      <c r="F33" s="40"/>
    </row>
    <row r="34" spans="1:6" hidden="1" x14ac:dyDescent="0.2"/>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x14ac:dyDescent="0.2"/>
  </sheetData>
  <sheetProtection algorithmName="SHA-512" hashValue="suELRQD1yL7YVqNaO9m6kGj25J+DxnbuL0SDPWXblDXuTfBv2NHMnrIoYfQlX7e6qMKGQPyld5X+UNlsONMrMA==" saltValue="czUWDjCuzRvWzqlpyNejtg==" spinCount="100000" sheet="1" objects="1" scenarios="1"/>
  <mergeCells count="10">
    <mergeCell ref="D25:E25"/>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7"/>
  <sheetViews>
    <sheetView zoomScaleNormal="100" workbookViewId="0">
      <selection activeCell="A8" sqref="A8:E8"/>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6.85546875" style="17" customWidth="1"/>
    <col min="7" max="10" width="9.140625" style="17" hidden="1" customWidth="1"/>
    <col min="11" max="13" width="0" style="17" hidden="1" customWidth="1"/>
    <col min="14" max="16384" width="9.140625" style="17" hidden="1"/>
  </cols>
  <sheetData>
    <row r="1" spans="1:6" ht="26.25" customHeight="1" x14ac:dyDescent="0.2">
      <c r="A1" s="159" t="s">
        <v>6</v>
      </c>
      <c r="B1" s="159"/>
      <c r="C1" s="159"/>
      <c r="D1" s="159"/>
      <c r="E1" s="159"/>
      <c r="F1" s="26"/>
    </row>
    <row r="2" spans="1:6" ht="21" customHeight="1" x14ac:dyDescent="0.2">
      <c r="A2" s="4" t="s">
        <v>2</v>
      </c>
      <c r="B2" s="162" t="str">
        <f>'Summary and sign-off'!B2:F2</f>
        <v>Drug Free Sport New Zealand</v>
      </c>
      <c r="C2" s="162"/>
      <c r="D2" s="162"/>
      <c r="E2" s="162"/>
      <c r="F2" s="26"/>
    </row>
    <row r="3" spans="1:6" ht="21" customHeight="1" x14ac:dyDescent="0.2">
      <c r="A3" s="4" t="s">
        <v>3</v>
      </c>
      <c r="B3" s="162" t="str">
        <f>'Summary and sign-off'!B3:F3</f>
        <v>Nick Paterson</v>
      </c>
      <c r="C3" s="162"/>
      <c r="D3" s="162"/>
      <c r="E3" s="162"/>
      <c r="F3" s="26"/>
    </row>
    <row r="4" spans="1:6" ht="21" customHeight="1" x14ac:dyDescent="0.2">
      <c r="A4" s="4" t="s">
        <v>77</v>
      </c>
      <c r="B4" s="162">
        <f>'Summary and sign-off'!B4:F4</f>
        <v>43282</v>
      </c>
      <c r="C4" s="162"/>
      <c r="D4" s="162"/>
      <c r="E4" s="162"/>
      <c r="F4" s="26"/>
    </row>
    <row r="5" spans="1:6" ht="21" customHeight="1" x14ac:dyDescent="0.2">
      <c r="A5" s="4" t="s">
        <v>78</v>
      </c>
      <c r="B5" s="162">
        <f>'Summary and sign-off'!B5:F5</f>
        <v>43646</v>
      </c>
      <c r="C5" s="162"/>
      <c r="D5" s="162"/>
      <c r="E5" s="162"/>
      <c r="F5" s="26"/>
    </row>
    <row r="6" spans="1:6" ht="21" customHeight="1" x14ac:dyDescent="0.2">
      <c r="A6" s="4" t="s">
        <v>29</v>
      </c>
      <c r="B6" s="157" t="s">
        <v>64</v>
      </c>
      <c r="C6" s="157"/>
      <c r="D6" s="157"/>
      <c r="E6" s="157"/>
      <c r="F6" s="36"/>
    </row>
    <row r="7" spans="1:6" ht="21" customHeight="1" x14ac:dyDescent="0.2">
      <c r="A7" s="4" t="s">
        <v>104</v>
      </c>
      <c r="B7" s="157" t="s">
        <v>116</v>
      </c>
      <c r="C7" s="157"/>
      <c r="D7" s="157"/>
      <c r="E7" s="157"/>
      <c r="F7" s="36"/>
    </row>
    <row r="8" spans="1:6" ht="35.25" customHeight="1" x14ac:dyDescent="0.2">
      <c r="A8" s="166" t="s">
        <v>0</v>
      </c>
      <c r="B8" s="166"/>
      <c r="C8" s="173"/>
      <c r="D8" s="173"/>
      <c r="E8" s="173"/>
      <c r="F8" s="26"/>
    </row>
    <row r="9" spans="1:6" ht="35.25" customHeight="1" x14ac:dyDescent="0.2">
      <c r="A9" s="174" t="s">
        <v>127</v>
      </c>
      <c r="B9" s="175"/>
      <c r="C9" s="175"/>
      <c r="D9" s="175"/>
      <c r="E9" s="175"/>
      <c r="F9" s="26"/>
    </row>
    <row r="10" spans="1:6" ht="27" customHeight="1" x14ac:dyDescent="0.2">
      <c r="A10" s="37" t="s">
        <v>49</v>
      </c>
      <c r="B10" s="37" t="s">
        <v>31</v>
      </c>
      <c r="C10" s="37" t="s">
        <v>51</v>
      </c>
      <c r="D10" s="37" t="s">
        <v>162</v>
      </c>
      <c r="E10" s="37" t="s">
        <v>76</v>
      </c>
      <c r="F10" s="38"/>
    </row>
    <row r="11" spans="1:6" s="89" customFormat="1" hidden="1" x14ac:dyDescent="0.2">
      <c r="A11" s="110"/>
      <c r="B11" s="111"/>
      <c r="C11" s="116"/>
      <c r="D11" s="116"/>
      <c r="E11" s="117"/>
      <c r="F11" s="3"/>
    </row>
    <row r="12" spans="1:6" s="89" customFormat="1" x14ac:dyDescent="0.2">
      <c r="A12" s="114">
        <v>43308</v>
      </c>
      <c r="B12" s="111">
        <v>135.26</v>
      </c>
      <c r="C12" s="116" t="s">
        <v>257</v>
      </c>
      <c r="D12" s="116" t="s">
        <v>258</v>
      </c>
      <c r="E12" s="117" t="s">
        <v>201</v>
      </c>
      <c r="F12" s="3"/>
    </row>
    <row r="13" spans="1:6" s="89" customFormat="1" x14ac:dyDescent="0.2">
      <c r="A13" s="114">
        <v>43339</v>
      </c>
      <c r="B13" s="111">
        <v>125.65</v>
      </c>
      <c r="C13" s="116" t="s">
        <v>257</v>
      </c>
      <c r="D13" s="116" t="s">
        <v>258</v>
      </c>
      <c r="E13" s="117" t="s">
        <v>201</v>
      </c>
      <c r="F13" s="3"/>
    </row>
    <row r="14" spans="1:6" s="89" customFormat="1" x14ac:dyDescent="0.2">
      <c r="A14" s="114">
        <v>43344</v>
      </c>
      <c r="B14" s="111">
        <v>773</v>
      </c>
      <c r="C14" s="116" t="s">
        <v>259</v>
      </c>
      <c r="D14" s="116" t="s">
        <v>260</v>
      </c>
      <c r="E14" s="117" t="s">
        <v>201</v>
      </c>
      <c r="F14" s="3"/>
    </row>
    <row r="15" spans="1:6" s="89" customFormat="1" x14ac:dyDescent="0.2">
      <c r="A15" s="114">
        <v>43370</v>
      </c>
      <c r="B15" s="111">
        <v>110.45</v>
      </c>
      <c r="C15" s="116" t="s">
        <v>257</v>
      </c>
      <c r="D15" s="116" t="s">
        <v>258</v>
      </c>
      <c r="E15" s="117" t="s">
        <v>201</v>
      </c>
      <c r="F15" s="3"/>
    </row>
    <row r="16" spans="1:6" s="89" customFormat="1" x14ac:dyDescent="0.2">
      <c r="A16" s="114">
        <v>43400</v>
      </c>
      <c r="B16" s="111">
        <v>201.57</v>
      </c>
      <c r="C16" s="116" t="s">
        <v>257</v>
      </c>
      <c r="D16" s="116" t="s">
        <v>258</v>
      </c>
      <c r="E16" s="117" t="s">
        <v>201</v>
      </c>
      <c r="F16" s="3"/>
    </row>
    <row r="17" spans="1:6" s="89" customFormat="1" x14ac:dyDescent="0.2">
      <c r="A17" s="114">
        <v>43431</v>
      </c>
      <c r="B17" s="111">
        <v>156.05000000000001</v>
      </c>
      <c r="C17" s="116" t="s">
        <v>257</v>
      </c>
      <c r="D17" s="116" t="s">
        <v>258</v>
      </c>
      <c r="E17" s="117" t="s">
        <v>201</v>
      </c>
      <c r="F17" s="3"/>
    </row>
    <row r="18" spans="1:6" s="89" customFormat="1" x14ac:dyDescent="0.2">
      <c r="A18" s="114">
        <v>43461</v>
      </c>
      <c r="B18" s="111">
        <v>122.56</v>
      </c>
      <c r="C18" s="116" t="s">
        <v>257</v>
      </c>
      <c r="D18" s="116" t="s">
        <v>258</v>
      </c>
      <c r="E18" s="117" t="s">
        <v>201</v>
      </c>
      <c r="F18" s="3"/>
    </row>
    <row r="19" spans="1:6" s="89" customFormat="1" x14ac:dyDescent="0.2">
      <c r="A19" s="114">
        <v>43492</v>
      </c>
      <c r="B19" s="111">
        <v>136.16</v>
      </c>
      <c r="C19" s="116" t="s">
        <v>257</v>
      </c>
      <c r="D19" s="116" t="s">
        <v>258</v>
      </c>
      <c r="E19" s="117" t="s">
        <v>201</v>
      </c>
      <c r="F19" s="3"/>
    </row>
    <row r="20" spans="1:6" s="89" customFormat="1" x14ac:dyDescent="0.2">
      <c r="A20" s="114">
        <v>43523</v>
      </c>
      <c r="B20" s="111">
        <v>111.16</v>
      </c>
      <c r="C20" s="116" t="s">
        <v>257</v>
      </c>
      <c r="D20" s="116" t="s">
        <v>258</v>
      </c>
      <c r="E20" s="117" t="s">
        <v>201</v>
      </c>
      <c r="F20" s="3"/>
    </row>
    <row r="21" spans="1:6" s="89" customFormat="1" x14ac:dyDescent="0.2">
      <c r="A21" s="114">
        <v>43551</v>
      </c>
      <c r="B21" s="111">
        <v>156.88999999999999</v>
      </c>
      <c r="C21" s="116" t="s">
        <v>257</v>
      </c>
      <c r="D21" s="116" t="s">
        <v>258</v>
      </c>
      <c r="E21" s="117" t="s">
        <v>201</v>
      </c>
      <c r="F21" s="3"/>
    </row>
    <row r="22" spans="1:6" s="89" customFormat="1" x14ac:dyDescent="0.2">
      <c r="A22" s="114">
        <v>43525</v>
      </c>
      <c r="B22" s="111">
        <v>-136.16</v>
      </c>
      <c r="C22" s="116" t="s">
        <v>257</v>
      </c>
      <c r="D22" s="116" t="s">
        <v>258</v>
      </c>
      <c r="E22" s="117" t="s">
        <v>201</v>
      </c>
      <c r="F22" s="3"/>
    </row>
    <row r="23" spans="1:6" s="89" customFormat="1" x14ac:dyDescent="0.2">
      <c r="A23" s="114">
        <v>43525</v>
      </c>
      <c r="B23" s="111">
        <v>136.16</v>
      </c>
      <c r="C23" s="116" t="s">
        <v>257</v>
      </c>
      <c r="D23" s="116" t="s">
        <v>258</v>
      </c>
      <c r="E23" s="117" t="s">
        <v>201</v>
      </c>
      <c r="F23" s="3"/>
    </row>
    <row r="24" spans="1:6" s="89" customFormat="1" x14ac:dyDescent="0.2">
      <c r="A24" s="114">
        <v>43525</v>
      </c>
      <c r="B24" s="111">
        <v>2.72</v>
      </c>
      <c r="C24" s="116" t="s">
        <v>261</v>
      </c>
      <c r="D24" s="116" t="s">
        <v>262</v>
      </c>
      <c r="E24" s="117" t="s">
        <v>201</v>
      </c>
      <c r="F24" s="3"/>
    </row>
    <row r="25" spans="1:6" s="89" customFormat="1" x14ac:dyDescent="0.2">
      <c r="A25" s="114">
        <v>43582</v>
      </c>
      <c r="B25" s="111">
        <v>143.16999999999999</v>
      </c>
      <c r="C25" s="116" t="s">
        <v>257</v>
      </c>
      <c r="D25" s="116" t="s">
        <v>258</v>
      </c>
      <c r="E25" s="117" t="s">
        <v>201</v>
      </c>
      <c r="F25" s="3"/>
    </row>
    <row r="26" spans="1:6" s="89" customFormat="1" x14ac:dyDescent="0.2">
      <c r="A26" s="114">
        <v>43612</v>
      </c>
      <c r="B26" s="111">
        <v>857.86</v>
      </c>
      <c r="C26" s="116" t="s">
        <v>263</v>
      </c>
      <c r="D26" s="116" t="s">
        <v>258</v>
      </c>
      <c r="E26" s="117" t="s">
        <v>201</v>
      </c>
      <c r="F26" s="3"/>
    </row>
    <row r="27" spans="1:6" s="89" customFormat="1" x14ac:dyDescent="0.2">
      <c r="A27" s="114"/>
      <c r="B27" s="111"/>
      <c r="C27" s="116"/>
      <c r="D27" s="116"/>
      <c r="E27" s="117"/>
      <c r="F27" s="3"/>
    </row>
    <row r="28" spans="1:6" s="89" customFormat="1" x14ac:dyDescent="0.2">
      <c r="A28" s="114"/>
      <c r="B28" s="111"/>
      <c r="C28" s="116"/>
      <c r="D28" s="116"/>
      <c r="E28" s="117"/>
      <c r="F28" s="3"/>
    </row>
    <row r="29" spans="1:6" s="89" customFormat="1" x14ac:dyDescent="0.2">
      <c r="A29" s="110"/>
      <c r="B29" s="111"/>
      <c r="C29" s="116"/>
      <c r="D29" s="116"/>
      <c r="E29" s="117"/>
      <c r="F29" s="3"/>
    </row>
    <row r="30" spans="1:6" s="89" customFormat="1" x14ac:dyDescent="0.2">
      <c r="A30" s="110"/>
      <c r="B30" s="111"/>
      <c r="C30" s="116"/>
      <c r="D30" s="116"/>
      <c r="E30" s="117"/>
      <c r="F30" s="3"/>
    </row>
    <row r="31" spans="1:6" s="89" customFormat="1" hidden="1" x14ac:dyDescent="0.2">
      <c r="A31" s="110"/>
      <c r="B31" s="111"/>
      <c r="C31" s="116"/>
      <c r="D31" s="116"/>
      <c r="E31" s="117"/>
      <c r="F31" s="3"/>
    </row>
    <row r="32" spans="1:6" ht="34.5" customHeight="1" x14ac:dyDescent="0.2">
      <c r="A32" s="90" t="s">
        <v>136</v>
      </c>
      <c r="B32" s="102">
        <f>SUM(B11:B31)</f>
        <v>3032.5</v>
      </c>
      <c r="C32" s="123" t="str">
        <f>IF(SUBTOTAL(3,B11:B31)=SUBTOTAL(103,B11:B31),'Summary and sign-off'!$A$47,'Summary and sign-off'!$A$48)</f>
        <v>Check - there are no hidden rows with data</v>
      </c>
      <c r="D32" s="163" t="str">
        <f>IF('Summary and sign-off'!F58='Summary and sign-off'!F53,'Summary and sign-off'!A50,'Summary and sign-off'!A49)</f>
        <v>Check - each entry provides sufficient information</v>
      </c>
      <c r="E32" s="163"/>
      <c r="F32" s="39"/>
    </row>
    <row r="33" spans="1:6" ht="14.1" customHeight="1" x14ac:dyDescent="0.2">
      <c r="A33" s="40"/>
      <c r="B33" s="29"/>
      <c r="C33" s="22"/>
      <c r="D33" s="22"/>
      <c r="E33" s="22"/>
      <c r="F33" s="26"/>
    </row>
    <row r="34" spans="1:6" x14ac:dyDescent="0.2">
      <c r="A34" s="23" t="s">
        <v>7</v>
      </c>
      <c r="B34" s="22"/>
      <c r="C34" s="22"/>
      <c r="D34" s="22"/>
      <c r="E34" s="22"/>
      <c r="F34" s="26"/>
    </row>
    <row r="35" spans="1:6" ht="12.6" customHeight="1" x14ac:dyDescent="0.2">
      <c r="A35" s="25" t="s">
        <v>50</v>
      </c>
      <c r="B35" s="22"/>
      <c r="C35" s="22"/>
      <c r="D35" s="22"/>
      <c r="E35" s="22"/>
      <c r="F35" s="26"/>
    </row>
    <row r="36" spans="1:6" x14ac:dyDescent="0.2">
      <c r="A36" s="25" t="s">
        <v>157</v>
      </c>
      <c r="B36" s="27"/>
      <c r="C36" s="28"/>
      <c r="D36" s="28"/>
      <c r="E36" s="28"/>
      <c r="F36" s="29"/>
    </row>
    <row r="37" spans="1:6" x14ac:dyDescent="0.2">
      <c r="A37" s="33" t="s">
        <v>13</v>
      </c>
      <c r="B37" s="34"/>
      <c r="C37" s="29"/>
      <c r="D37" s="29"/>
      <c r="E37" s="29"/>
      <c r="F37" s="29"/>
    </row>
    <row r="38" spans="1:6" ht="12.75" customHeight="1" x14ac:dyDescent="0.2">
      <c r="A38" s="33" t="s">
        <v>166</v>
      </c>
      <c r="B38" s="41"/>
      <c r="C38" s="35"/>
      <c r="D38" s="35"/>
      <c r="E38" s="35"/>
      <c r="F38" s="35"/>
    </row>
    <row r="39" spans="1:6" x14ac:dyDescent="0.2">
      <c r="A39" s="40"/>
      <c r="B39" s="42"/>
      <c r="C39" s="22"/>
      <c r="D39" s="22"/>
      <c r="E39" s="22"/>
      <c r="F39" s="40"/>
    </row>
    <row r="40" spans="1:6" hidden="1" x14ac:dyDescent="0.2">
      <c r="A40" s="22"/>
      <c r="B40" s="22"/>
      <c r="C40" s="22"/>
      <c r="D40" s="22"/>
      <c r="E40" s="40"/>
    </row>
    <row r="41" spans="1:6" ht="12.75" hidden="1" customHeight="1" x14ac:dyDescent="0.2"/>
    <row r="42" spans="1:6" hidden="1" x14ac:dyDescent="0.2">
      <c r="A42" s="43"/>
      <c r="B42" s="43"/>
      <c r="C42" s="43"/>
      <c r="D42" s="43"/>
      <c r="E42" s="43"/>
      <c r="F42" s="26"/>
    </row>
    <row r="43" spans="1:6" hidden="1" x14ac:dyDescent="0.2">
      <c r="A43" s="43"/>
      <c r="B43" s="43"/>
      <c r="C43" s="43"/>
      <c r="D43" s="43"/>
      <c r="E43" s="43"/>
      <c r="F43" s="26"/>
    </row>
    <row r="44" spans="1:6" hidden="1" x14ac:dyDescent="0.2">
      <c r="A44" s="43"/>
      <c r="B44" s="43"/>
      <c r="C44" s="43"/>
      <c r="D44" s="43"/>
      <c r="E44" s="43"/>
      <c r="F44" s="26"/>
    </row>
    <row r="45" spans="1:6" hidden="1" x14ac:dyDescent="0.2">
      <c r="A45" s="43"/>
      <c r="B45" s="43"/>
      <c r="C45" s="43"/>
      <c r="D45" s="43"/>
      <c r="E45" s="43"/>
      <c r="F45" s="26"/>
    </row>
    <row r="46" spans="1:6" hidden="1" x14ac:dyDescent="0.2">
      <c r="A46" s="43"/>
      <c r="B46" s="43"/>
      <c r="C46" s="43"/>
      <c r="D46" s="43"/>
      <c r="E46" s="43"/>
      <c r="F46" s="26"/>
    </row>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sheetData>
  <sheetProtection algorithmName="SHA-512" hashValue="jO7s0mrCLyV8L20m2AhcPf4ynXZ6DURkeuxjmAxOO1uaqGHzFvMvnsx5ZSr2QDbuEjcfVTii56FL6Sm4Iugh0w==" saltValue="CadHQQ8RpnfQRaVQqlwUgw==" spinCount="100000" sheet="1" objects="1" scenarios="1"/>
  <mergeCells count="10">
    <mergeCell ref="D32:E32"/>
    <mergeCell ref="B6:E6"/>
    <mergeCell ref="B5:E5"/>
    <mergeCell ref="B7:E7"/>
    <mergeCell ref="A1:E1"/>
    <mergeCell ref="B2:E2"/>
    <mergeCell ref="B3:E3"/>
    <mergeCell ref="B4:E4"/>
    <mergeCell ref="A9:E9"/>
    <mergeCell ref="A8:E8"/>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31"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A8" sqref="A8:F8"/>
    </sheetView>
  </sheetViews>
  <sheetFormatPr defaultColWidth="0" defaultRowHeight="12.75" zeroHeight="1" x14ac:dyDescent="0.2"/>
  <cols>
    <col min="1" max="1" width="35.7109375" style="17" customWidth="1"/>
    <col min="2" max="2" width="46.85546875" style="17" customWidth="1"/>
    <col min="3" max="3" width="22.140625" style="17" customWidth="1"/>
    <col min="4" max="4" width="25.42578125" style="17" customWidth="1"/>
    <col min="5" max="6" width="35.7109375" style="17" customWidth="1"/>
    <col min="7" max="7" width="38" style="17" customWidth="1"/>
    <col min="8" max="10" width="9.140625" style="17" hidden="1" customWidth="1"/>
    <col min="11" max="15" width="0" style="17" hidden="1" customWidth="1"/>
    <col min="16" max="16384" width="0" style="17" hidden="1"/>
  </cols>
  <sheetData>
    <row r="1" spans="1:6" ht="26.25" customHeight="1" x14ac:dyDescent="0.2">
      <c r="A1" s="159" t="s">
        <v>32</v>
      </c>
      <c r="B1" s="159"/>
      <c r="C1" s="159"/>
      <c r="D1" s="159"/>
      <c r="E1" s="159"/>
      <c r="F1" s="159"/>
    </row>
    <row r="2" spans="1:6" ht="21" customHeight="1" x14ac:dyDescent="0.2">
      <c r="A2" s="4" t="s">
        <v>2</v>
      </c>
      <c r="B2" s="162" t="str">
        <f>'Summary and sign-off'!B2:F2</f>
        <v>Drug Free Sport New Zealand</v>
      </c>
      <c r="C2" s="162"/>
      <c r="D2" s="162"/>
      <c r="E2" s="162"/>
      <c r="F2" s="162"/>
    </row>
    <row r="3" spans="1:6" ht="21" customHeight="1" x14ac:dyDescent="0.2">
      <c r="A3" s="4" t="s">
        <v>3</v>
      </c>
      <c r="B3" s="162" t="str">
        <f>'Summary and sign-off'!B3:F3</f>
        <v>Nick Paterson</v>
      </c>
      <c r="C3" s="162"/>
      <c r="D3" s="162"/>
      <c r="E3" s="162"/>
      <c r="F3" s="162"/>
    </row>
    <row r="4" spans="1:6" ht="21" customHeight="1" x14ac:dyDescent="0.2">
      <c r="A4" s="4" t="s">
        <v>77</v>
      </c>
      <c r="B4" s="162">
        <f>'Summary and sign-off'!B4:F4</f>
        <v>43282</v>
      </c>
      <c r="C4" s="162"/>
      <c r="D4" s="162"/>
      <c r="E4" s="162"/>
      <c r="F4" s="162"/>
    </row>
    <row r="5" spans="1:6" ht="21" customHeight="1" x14ac:dyDescent="0.2">
      <c r="A5" s="4" t="s">
        <v>78</v>
      </c>
      <c r="B5" s="162">
        <f>'Summary and sign-off'!B5:F5</f>
        <v>43646</v>
      </c>
      <c r="C5" s="162"/>
      <c r="D5" s="162"/>
      <c r="E5" s="162"/>
      <c r="F5" s="162"/>
    </row>
    <row r="6" spans="1:6" ht="21" customHeight="1" x14ac:dyDescent="0.2">
      <c r="A6" s="4" t="s">
        <v>167</v>
      </c>
      <c r="B6" s="157" t="s">
        <v>64</v>
      </c>
      <c r="C6" s="157"/>
      <c r="D6" s="157"/>
      <c r="E6" s="157"/>
      <c r="F6" s="157"/>
    </row>
    <row r="7" spans="1:6" ht="21" customHeight="1" x14ac:dyDescent="0.2">
      <c r="A7" s="4" t="s">
        <v>104</v>
      </c>
      <c r="B7" s="157" t="s">
        <v>116</v>
      </c>
      <c r="C7" s="157"/>
      <c r="D7" s="157"/>
      <c r="E7" s="157"/>
      <c r="F7" s="157"/>
    </row>
    <row r="8" spans="1:6" ht="36" customHeight="1" x14ac:dyDescent="0.2">
      <c r="A8" s="166" t="s">
        <v>52</v>
      </c>
      <c r="B8" s="166"/>
      <c r="C8" s="166"/>
      <c r="D8" s="166"/>
      <c r="E8" s="166"/>
      <c r="F8" s="166"/>
    </row>
    <row r="9" spans="1:6" ht="36" customHeight="1" x14ac:dyDescent="0.2">
      <c r="A9" s="174" t="s">
        <v>134</v>
      </c>
      <c r="B9" s="175"/>
      <c r="C9" s="175"/>
      <c r="D9" s="175"/>
      <c r="E9" s="175"/>
      <c r="F9" s="175"/>
    </row>
    <row r="10" spans="1:6" ht="39" customHeight="1" x14ac:dyDescent="0.2">
      <c r="A10" s="18" t="s">
        <v>49</v>
      </c>
      <c r="B10" s="9" t="s">
        <v>163</v>
      </c>
      <c r="C10" s="9" t="s">
        <v>82</v>
      </c>
      <c r="D10" s="9" t="s">
        <v>33</v>
      </c>
      <c r="E10" s="9" t="s">
        <v>83</v>
      </c>
      <c r="F10" s="9" t="s">
        <v>126</v>
      </c>
    </row>
    <row r="11" spans="1:6" s="89" customFormat="1" hidden="1" x14ac:dyDescent="0.2">
      <c r="A11" s="114"/>
      <c r="B11" s="116"/>
      <c r="C11" s="122"/>
      <c r="D11" s="116"/>
      <c r="E11" s="118"/>
      <c r="F11" s="117"/>
    </row>
    <row r="12" spans="1:6" s="89" customFormat="1" x14ac:dyDescent="0.2">
      <c r="A12" s="114">
        <v>43306</v>
      </c>
      <c r="B12" s="119" t="s">
        <v>264</v>
      </c>
      <c r="C12" s="122" t="s">
        <v>36</v>
      </c>
      <c r="D12" s="119" t="s">
        <v>265</v>
      </c>
      <c r="E12" s="118">
        <v>100</v>
      </c>
      <c r="F12" s="120"/>
    </row>
    <row r="13" spans="1:6" s="89" customFormat="1" x14ac:dyDescent="0.2">
      <c r="A13" s="114">
        <v>43437</v>
      </c>
      <c r="B13" s="119" t="s">
        <v>266</v>
      </c>
      <c r="C13" s="122" t="s">
        <v>36</v>
      </c>
      <c r="D13" s="119" t="s">
        <v>267</v>
      </c>
      <c r="E13" s="118">
        <v>100</v>
      </c>
      <c r="F13" s="120"/>
    </row>
    <row r="14" spans="1:6" s="89" customFormat="1" x14ac:dyDescent="0.2">
      <c r="A14" s="114">
        <v>43447</v>
      </c>
      <c r="B14" s="119" t="s">
        <v>268</v>
      </c>
      <c r="C14" s="122" t="s">
        <v>36</v>
      </c>
      <c r="D14" s="119" t="s">
        <v>265</v>
      </c>
      <c r="E14" s="118">
        <v>100</v>
      </c>
      <c r="F14" s="120"/>
    </row>
    <row r="15" spans="1:6" s="89" customFormat="1" x14ac:dyDescent="0.2">
      <c r="A15" s="114">
        <v>43517</v>
      </c>
      <c r="B15" s="119" t="s">
        <v>269</v>
      </c>
      <c r="C15" s="122" t="s">
        <v>36</v>
      </c>
      <c r="D15" s="119" t="s">
        <v>270</v>
      </c>
      <c r="E15" s="118">
        <v>200</v>
      </c>
      <c r="F15" s="120"/>
    </row>
    <row r="16" spans="1:6" s="89" customFormat="1" x14ac:dyDescent="0.2">
      <c r="A16" s="114">
        <v>43636</v>
      </c>
      <c r="B16" s="119" t="s">
        <v>271</v>
      </c>
      <c r="C16" s="122" t="s">
        <v>36</v>
      </c>
      <c r="D16" s="119" t="s">
        <v>272</v>
      </c>
      <c r="E16" s="118" t="s">
        <v>43</v>
      </c>
      <c r="F16" s="120"/>
    </row>
    <row r="17" spans="1:7" s="89" customFormat="1" x14ac:dyDescent="0.2">
      <c r="A17" s="114"/>
      <c r="B17" s="119"/>
      <c r="C17" s="122"/>
      <c r="D17" s="119"/>
      <c r="E17" s="118"/>
      <c r="F17" s="120"/>
    </row>
    <row r="18" spans="1:7" s="89" customFormat="1" x14ac:dyDescent="0.2">
      <c r="A18" s="114"/>
      <c r="B18" s="119"/>
      <c r="C18" s="122"/>
      <c r="D18" s="119"/>
      <c r="E18" s="118"/>
      <c r="F18" s="120"/>
    </row>
    <row r="19" spans="1:7" s="89" customFormat="1" x14ac:dyDescent="0.2">
      <c r="A19" s="114"/>
      <c r="B19" s="119"/>
      <c r="C19" s="122"/>
      <c r="D19" s="119"/>
      <c r="E19" s="118"/>
      <c r="F19" s="120"/>
    </row>
    <row r="20" spans="1:7" s="89" customFormat="1" x14ac:dyDescent="0.2">
      <c r="A20" s="114"/>
      <c r="B20" s="119"/>
      <c r="C20" s="122"/>
      <c r="D20" s="119"/>
      <c r="E20" s="118"/>
      <c r="F20" s="120"/>
    </row>
    <row r="21" spans="1:7" s="89" customFormat="1" x14ac:dyDescent="0.2">
      <c r="A21" s="114"/>
      <c r="B21" s="119"/>
      <c r="C21" s="122"/>
      <c r="D21" s="119"/>
      <c r="E21" s="118"/>
      <c r="F21" s="120"/>
    </row>
    <row r="22" spans="1:7" s="89" customFormat="1" x14ac:dyDescent="0.2">
      <c r="A22" s="114"/>
      <c r="B22" s="119"/>
      <c r="C22" s="122"/>
      <c r="D22" s="119"/>
      <c r="E22" s="118"/>
      <c r="F22" s="120"/>
    </row>
    <row r="23" spans="1:7" s="89" customFormat="1" x14ac:dyDescent="0.2">
      <c r="A23" s="114"/>
      <c r="B23" s="119"/>
      <c r="C23" s="122"/>
      <c r="D23" s="119"/>
      <c r="E23" s="118"/>
      <c r="F23" s="120"/>
    </row>
    <row r="24" spans="1:7" s="89" customFormat="1" hidden="1" x14ac:dyDescent="0.2">
      <c r="A24" s="114"/>
      <c r="B24" s="116"/>
      <c r="C24" s="122"/>
      <c r="D24" s="116"/>
      <c r="E24" s="118"/>
      <c r="F24" s="117"/>
    </row>
    <row r="25" spans="1:7" ht="34.5" customHeight="1" x14ac:dyDescent="0.2">
      <c r="A25" s="91" t="s">
        <v>164</v>
      </c>
      <c r="B25" s="92" t="s">
        <v>35</v>
      </c>
      <c r="C25" s="93">
        <f>C26+C27</f>
        <v>5</v>
      </c>
      <c r="D25" s="131" t="str">
        <f>IF(SUBTOTAL(3,C11:C24)=SUBTOTAL(103,C11:C24),'Summary and sign-off'!$A$47,'Summary and sign-off'!$A$48)</f>
        <v>Check - there are no hidden rows with data</v>
      </c>
      <c r="E25" s="176" t="str">
        <f>IF('Summary and sign-off'!F59='Summary and sign-off'!F53,'Summary and sign-off'!A51,'Summary and sign-off'!A49)</f>
        <v>Check - each entry provides sufficient information</v>
      </c>
      <c r="F25" s="176"/>
      <c r="G25" s="89"/>
    </row>
    <row r="26" spans="1:7" ht="25.5" customHeight="1" x14ac:dyDescent="0.25">
      <c r="A26" s="94"/>
      <c r="B26" s="95" t="s">
        <v>36</v>
      </c>
      <c r="C26" s="96">
        <f>COUNTIF(C11:C24,'Summary and sign-off'!A44)</f>
        <v>5</v>
      </c>
      <c r="D26" s="19"/>
      <c r="E26" s="20"/>
      <c r="F26" s="21"/>
    </row>
    <row r="27" spans="1:7" ht="25.5" customHeight="1" x14ac:dyDescent="0.25">
      <c r="A27" s="94"/>
      <c r="B27" s="95" t="s">
        <v>34</v>
      </c>
      <c r="C27" s="96">
        <f>COUNTIF(C11:C24,'Summary and sign-off'!A45)</f>
        <v>0</v>
      </c>
      <c r="D27" s="19"/>
      <c r="E27" s="20"/>
      <c r="F27" s="21"/>
    </row>
    <row r="28" spans="1:7" x14ac:dyDescent="0.2">
      <c r="A28" s="22"/>
      <c r="B28" s="23"/>
      <c r="C28" s="22"/>
      <c r="D28" s="24"/>
      <c r="E28" s="24"/>
      <c r="F28" s="22"/>
    </row>
    <row r="29" spans="1:7" x14ac:dyDescent="0.2">
      <c r="A29" s="23" t="s">
        <v>7</v>
      </c>
      <c r="B29" s="23"/>
      <c r="C29" s="23"/>
      <c r="D29" s="23"/>
      <c r="E29" s="23"/>
      <c r="F29" s="23"/>
    </row>
    <row r="30" spans="1:7" ht="12.6" customHeight="1" x14ac:dyDescent="0.2">
      <c r="A30" s="25" t="s">
        <v>50</v>
      </c>
      <c r="B30" s="22"/>
      <c r="C30" s="22"/>
      <c r="D30" s="22"/>
      <c r="E30" s="22"/>
      <c r="F30" s="26"/>
    </row>
    <row r="31" spans="1:7" x14ac:dyDescent="0.2">
      <c r="A31" s="25" t="s">
        <v>157</v>
      </c>
      <c r="B31" s="27"/>
      <c r="C31" s="28"/>
      <c r="D31" s="28"/>
      <c r="E31" s="28"/>
      <c r="F31" s="29"/>
    </row>
    <row r="32" spans="1:7" x14ac:dyDescent="0.2">
      <c r="A32" s="25" t="s">
        <v>15</v>
      </c>
      <c r="B32" s="30"/>
      <c r="C32" s="30"/>
      <c r="D32" s="30"/>
      <c r="E32" s="30"/>
      <c r="F32" s="30"/>
    </row>
    <row r="33" spans="1:6" ht="12.75" customHeight="1" x14ac:dyDescent="0.2">
      <c r="A33" s="25" t="s">
        <v>93</v>
      </c>
      <c r="B33" s="22"/>
      <c r="C33" s="22"/>
      <c r="D33" s="22"/>
      <c r="E33" s="22"/>
      <c r="F33" s="22"/>
    </row>
    <row r="34" spans="1:6" ht="12.95" customHeight="1" x14ac:dyDescent="0.2">
      <c r="A34" s="31" t="s">
        <v>37</v>
      </c>
      <c r="B34" s="32"/>
      <c r="C34" s="32"/>
      <c r="D34" s="32"/>
      <c r="E34" s="32"/>
      <c r="F34" s="32"/>
    </row>
    <row r="35" spans="1:6" x14ac:dyDescent="0.2">
      <c r="A35" s="33" t="s">
        <v>53</v>
      </c>
      <c r="B35" s="34"/>
      <c r="C35" s="29"/>
      <c r="D35" s="29"/>
      <c r="E35" s="29"/>
      <c r="F35" s="29"/>
    </row>
    <row r="36" spans="1:6" ht="12.75" customHeight="1" x14ac:dyDescent="0.2">
      <c r="A36" s="33" t="s">
        <v>166</v>
      </c>
      <c r="B36" s="25"/>
      <c r="C36" s="35"/>
      <c r="D36" s="35"/>
      <c r="E36" s="35"/>
      <c r="F36" s="35"/>
    </row>
    <row r="37" spans="1:6" ht="12.75" customHeight="1" x14ac:dyDescent="0.2">
      <c r="A37" s="25"/>
      <c r="B37" s="25"/>
      <c r="C37" s="35"/>
      <c r="D37" s="35"/>
      <c r="E37" s="35"/>
      <c r="F37" s="35"/>
    </row>
    <row r="38" spans="1:6" ht="12.75" hidden="1" customHeight="1" x14ac:dyDescent="0.2">
      <c r="A38" s="25"/>
      <c r="B38" s="25"/>
      <c r="C38" s="35"/>
      <c r="D38" s="35"/>
      <c r="E38" s="35"/>
      <c r="F38" s="35"/>
    </row>
    <row r="39" spans="1:6" hidden="1" x14ac:dyDescent="0.2"/>
    <row r="40" spans="1:6" hidden="1" x14ac:dyDescent="0.2"/>
    <row r="41" spans="1:6" hidden="1" x14ac:dyDescent="0.2">
      <c r="A41" s="23"/>
      <c r="B41" s="23"/>
      <c r="C41" s="23"/>
      <c r="D41" s="23"/>
      <c r="E41" s="23"/>
      <c r="F41" s="23"/>
    </row>
    <row r="42" spans="1:6" hidden="1" x14ac:dyDescent="0.2">
      <c r="A42" s="23"/>
      <c r="B42" s="23"/>
      <c r="C42" s="23"/>
      <c r="D42" s="23"/>
      <c r="E42" s="23"/>
      <c r="F42" s="23"/>
    </row>
    <row r="43" spans="1:6" hidden="1" x14ac:dyDescent="0.2">
      <c r="A43" s="23"/>
      <c r="B43" s="23"/>
      <c r="C43" s="23"/>
      <c r="D43" s="23"/>
      <c r="E43" s="23"/>
      <c r="F43" s="23"/>
    </row>
    <row r="44" spans="1:6" hidden="1" x14ac:dyDescent="0.2">
      <c r="A44" s="23"/>
      <c r="B44" s="23"/>
      <c r="C44" s="23"/>
      <c r="D44" s="23"/>
      <c r="E44" s="23"/>
      <c r="F44" s="23"/>
    </row>
    <row r="45" spans="1:6" hidden="1" x14ac:dyDescent="0.2">
      <c r="A45" s="23"/>
      <c r="B45" s="23"/>
      <c r="C45" s="23"/>
      <c r="D45" s="23"/>
      <c r="E45" s="23"/>
      <c r="F45" s="23"/>
    </row>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sheetData>
  <sheetProtection algorithmName="SHA-512" hashValue="BlR3ZpRjkHBwN7umH9WZXcwBYG3ZgxM+ZJlMaIcmROgSrHWQzl5AdvLUkQNC5VEhzhqDvNBqSORsYIZ3DUXWxg==" saltValue="qRkrnbwHnvCT6f3HVFkFDg==" spinCount="100000" sheet="1" objects="1" scenarios="1"/>
  <mergeCells count="10">
    <mergeCell ref="E25:F25"/>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sign-off'!$A$44:$A$45</xm:f>
          </x14:formula1>
          <xm:sqref>C11:C24</xm:sqref>
        </x14:dataValidation>
        <x14:dataValidation type="list" errorStyle="information" operator="greaterThan" allowBlank="1" showInputMessage="1" prompt="Provide specific $ value if possible" xr:uid="{00000000-0002-0000-0500-000003000000}">
          <x14:formula1>
            <xm:f>'Summary and sign-off'!$A$38:$A$43</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9D7F4-D0D7-4BCB-BBEA-E7C37A64913E}">
  <ds:schemaRefs>
    <ds:schemaRef ds:uri="http://schemas.microsoft.com/office/2006/metadata/properties"/>
    <ds:schemaRef ds:uri="12165527-d881-4234-97f9-ee139a3f0c3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mortensenm</dc:creator>
  <dc:description>Version 7 - for review by SIT - ready 2/10/18</dc:description>
  <cp:lastModifiedBy>John Williams</cp:lastModifiedBy>
  <cp:lastPrinted>2018-10-07T21:08:03Z</cp:lastPrinted>
  <dcterms:created xsi:type="dcterms:W3CDTF">2010-10-17T20:59:02Z</dcterms:created>
  <dcterms:modified xsi:type="dcterms:W3CDTF">2019-07-26T04:30:38Z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ies>
</file>